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cincinnatitest-my.sharepoint.com/personal/mwashington_sierrainstruments_com/Documents/Documentation/Application Datasheets (ADS)/"/>
    </mc:Choice>
  </mc:AlternateContent>
  <xr:revisionPtr revIDLastSave="1" documentId="8_{D464C0AE-6B70-4CFD-ADBE-7544CF7CB0EF}" xr6:coauthVersionLast="47" xr6:coauthVersionMax="47" xr10:uidLastSave="{84D52526-6FB5-4854-8E84-CDAD40F3BC35}"/>
  <bookViews>
    <workbookView xWindow="-110" yWindow="-110" windowWidth="19420" windowHeight="11500" xr2:uid="{00000000-000D-0000-FFFF-FFFF00000000}"/>
  </bookViews>
  <sheets>
    <sheet name="100 ADS" sheetId="1" r:id="rId1"/>
    <sheet name="Conversions" sheetId="2" state="hidden" r:id="rId2"/>
    <sheet name="Options" sheetId="3" state="hidden" r:id="rId3"/>
    <sheet name="Gas Tables" sheetId="4" state="hidden" r:id="rId4"/>
  </sheets>
  <externalReferences>
    <externalReference r:id="rId5"/>
  </externalReferences>
  <definedNames>
    <definedName name="_Order1" hidden="1">0</definedName>
    <definedName name="_Order2" hidden="1">0</definedName>
    <definedName name="_xlnm.Print_Area" localSheetId="0">'100 ADS'!$A$1:$F$100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V72" i="4"/>
  <c r="V37" i="4"/>
  <c r="V20" i="4"/>
  <c r="V28" i="4"/>
  <c r="V24" i="4"/>
  <c r="V26" i="4"/>
  <c r="V25" i="4"/>
  <c r="B9" i="3"/>
  <c r="D9" i="3" s="1"/>
  <c r="V11" i="4"/>
  <c r="V7" i="4"/>
  <c r="V5" i="4"/>
  <c r="V6" i="4"/>
  <c r="C29" i="3"/>
  <c r="V73" i="4"/>
  <c r="V38" i="4"/>
  <c r="V21" i="4"/>
  <c r="V12" i="4"/>
  <c r="V8" i="4"/>
  <c r="C9" i="2"/>
  <c r="E9" i="2" s="1"/>
  <c r="V15" i="4"/>
  <c r="V13" i="4"/>
  <c r="V14" i="4"/>
  <c r="C22" i="2"/>
  <c r="C21" i="2"/>
  <c r="C25" i="2"/>
  <c r="C26" i="2"/>
  <c r="C27" i="2"/>
  <c r="C28" i="2"/>
  <c r="C21" i="3"/>
  <c r="C22" i="3"/>
  <c r="C23" i="3"/>
  <c r="C25" i="3"/>
  <c r="C26" i="3"/>
  <c r="C27" i="3"/>
  <c r="C28" i="3"/>
  <c r="V4" i="4"/>
  <c r="L6" i="4"/>
  <c r="V9" i="4"/>
  <c r="V10" i="4"/>
  <c r="V16" i="4"/>
  <c r="V17" i="4"/>
  <c r="V18" i="4"/>
  <c r="V19" i="4"/>
  <c r="V22" i="4"/>
  <c r="V23" i="4"/>
  <c r="V27" i="4"/>
  <c r="V29" i="4"/>
  <c r="V30" i="4"/>
  <c r="V31" i="4"/>
  <c r="V32" i="4"/>
  <c r="V33" i="4"/>
  <c r="V34" i="4"/>
  <c r="V35" i="4"/>
  <c r="V36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I88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C13" i="3" l="1"/>
  <c r="C17" i="3"/>
  <c r="C14" i="3"/>
  <c r="C12" i="3"/>
  <c r="C16" i="3"/>
  <c r="C19" i="3"/>
  <c r="C18" i="3"/>
  <c r="C11" i="3"/>
  <c r="C15" i="3"/>
  <c r="C19" i="2"/>
  <c r="C12" i="2"/>
  <c r="C17" i="2"/>
  <c r="C13" i="2"/>
  <c r="C11" i="2"/>
  <c r="C14" i="2"/>
  <c r="C18" i="2"/>
  <c r="C15" i="2"/>
  <c r="C16" i="2"/>
</calcChain>
</file>

<file path=xl/sharedStrings.xml><?xml version="1.0" encoding="utf-8"?>
<sst xmlns="http://schemas.openxmlformats.org/spreadsheetml/2006/main" count="1272" uniqueCount="538">
  <si>
    <t>SmartTrak® Series 100 Application Data Sheet (Required with order)</t>
  </si>
  <si>
    <t>Select One</t>
  </si>
  <si>
    <t>Select</t>
  </si>
  <si>
    <t>Select Dial-A-Gas</t>
  </si>
  <si>
    <t>For Sierra Use Only</t>
  </si>
  <si>
    <t>Sales Order Number</t>
  </si>
  <si>
    <t>01 | Chemcial</t>
  </si>
  <si>
    <t>scf</t>
  </si>
  <si>
    <t>hr</t>
  </si>
  <si>
    <t>deg F</t>
  </si>
  <si>
    <t>atm(STD)</t>
  </si>
  <si>
    <t>cm</t>
  </si>
  <si>
    <t>Yes</t>
  </si>
  <si>
    <t>Line Item Number</t>
  </si>
  <si>
    <t>02 | Pharmaceutical/Biotech</t>
  </si>
  <si>
    <t>g</t>
  </si>
  <si>
    <t>min</t>
  </si>
  <si>
    <t>deg C</t>
  </si>
  <si>
    <t>bar</t>
  </si>
  <si>
    <t>ft</t>
  </si>
  <si>
    <t>No</t>
  </si>
  <si>
    <t>Air</t>
  </si>
  <si>
    <t>Serial Number</t>
  </si>
  <si>
    <t>03 | Food &amp; Beverage</t>
  </si>
  <si>
    <t>kg</t>
  </si>
  <si>
    <t>sec</t>
  </si>
  <si>
    <t>K</t>
  </si>
  <si>
    <t>cm H20</t>
  </si>
  <si>
    <t>in</t>
  </si>
  <si>
    <t>Argon</t>
  </si>
  <si>
    <t>Sierra Representative</t>
  </si>
  <si>
    <t>04 | Primary Metals</t>
  </si>
  <si>
    <t>lb</t>
  </si>
  <si>
    <t>Rk</t>
  </si>
  <si>
    <t>cm Hg</t>
  </si>
  <si>
    <t>km</t>
  </si>
  <si>
    <t>Carbon Dioxide</t>
  </si>
  <si>
    <t>Equivalent N2 Flow Maximum</t>
  </si>
  <si>
    <t>slpm</t>
  </si>
  <si>
    <t>05 | Glass/Ceramic</t>
  </si>
  <si>
    <r>
      <t>nm</t>
    </r>
    <r>
      <rPr>
        <vertAlign val="superscript"/>
        <sz val="10"/>
        <color indexed="8"/>
        <rFont val="Arial"/>
        <family val="2"/>
      </rPr>
      <t>3</t>
    </r>
  </si>
  <si>
    <t>dyne/cm2</t>
  </si>
  <si>
    <t>m</t>
  </si>
  <si>
    <t>Carbon Monoxide</t>
  </si>
  <si>
    <t>Outside Calibration Required</t>
  </si>
  <si>
    <t>If yes, location</t>
  </si>
  <si>
    <t>06 | Pulp &amp; Paper</t>
  </si>
  <si>
    <r>
      <t>sm</t>
    </r>
    <r>
      <rPr>
        <vertAlign val="superscript"/>
        <sz val="10"/>
        <color indexed="8"/>
        <rFont val="Arial"/>
        <family val="2"/>
      </rPr>
      <t>3</t>
    </r>
  </si>
  <si>
    <t>ft H2O</t>
  </si>
  <si>
    <t>mm</t>
  </si>
  <si>
    <t>Methane</t>
  </si>
  <si>
    <t>AE Order Approval/Date</t>
  </si>
  <si>
    <t>07 | Utilities</t>
  </si>
  <si>
    <t>ncc</t>
  </si>
  <si>
    <t>g-f/cm2</t>
  </si>
  <si>
    <t>Helium</t>
  </si>
  <si>
    <t>Checked/Date</t>
  </si>
  <si>
    <t>08 | Power/Combustion</t>
  </si>
  <si>
    <t>scc</t>
  </si>
  <si>
    <t>inch H2O</t>
  </si>
  <si>
    <t>Hydrogen</t>
  </si>
  <si>
    <t>09 | Discrete Manufacturing</t>
  </si>
  <si>
    <t>nl</t>
  </si>
  <si>
    <t>inch Hg</t>
  </si>
  <si>
    <t>Oxygen</t>
  </si>
  <si>
    <t>Enter Information Below</t>
  </si>
  <si>
    <t>10 | Life Sciences/Biotech</t>
  </si>
  <si>
    <t>sl</t>
  </si>
  <si>
    <t>torr</t>
  </si>
  <si>
    <t>Nitrogen</t>
  </si>
  <si>
    <t>Distributor Information</t>
  </si>
  <si>
    <t>Purchase Order Number</t>
  </si>
  <si>
    <t>11 | Laboratory</t>
  </si>
  <si>
    <t>lbs/ft2</t>
  </si>
  <si>
    <t>Nitrous Oxide</t>
  </si>
  <si>
    <t>Distributor/Representative Company</t>
  </si>
  <si>
    <t>12 | Environmental Services</t>
  </si>
  <si>
    <t>kg/cm2</t>
  </si>
  <si>
    <t>Distributor Contact Name</t>
  </si>
  <si>
    <t>13 | University/Government</t>
  </si>
  <si>
    <t>kg/mm2</t>
  </si>
  <si>
    <t>Distributor Telephone + Fax Number</t>
  </si>
  <si>
    <t>14 | Test/QA</t>
  </si>
  <si>
    <t>kg/m2</t>
  </si>
  <si>
    <r>
      <t xml:space="preserve">Distributor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</si>
  <si>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t>20 | Other</t>
  </si>
  <si>
    <t>Pa</t>
  </si>
  <si>
    <t>21 | Manufacturing</t>
  </si>
  <si>
    <t>kPa</t>
  </si>
  <si>
    <t>End user Information</t>
  </si>
  <si>
    <t>Customer Purchase Order Number</t>
  </si>
  <si>
    <t>22 | Electronics</t>
  </si>
  <si>
    <t>mPa</t>
  </si>
  <si>
    <t>Required information per USA export laws.</t>
  </si>
  <si>
    <t>Customer Company Name                         (will be noted on the Calibration Certificate)</t>
  </si>
  <si>
    <t>23 | Automotive</t>
  </si>
  <si>
    <t>MPa</t>
  </si>
  <si>
    <t>Customer location (City + Country)</t>
  </si>
  <si>
    <t>24 | Analytical/Laboratory</t>
  </si>
  <si>
    <t>mbar</t>
  </si>
  <si>
    <t>Contact Name</t>
  </si>
  <si>
    <t>25 | Semiconductor</t>
  </si>
  <si>
    <t>psi</t>
  </si>
  <si>
    <r>
      <t xml:space="preserve">Contact </t>
    </r>
    <r>
      <rPr>
        <b/>
        <sz val="10"/>
        <rFont val="Arial"/>
        <family val="2"/>
      </rPr>
      <t>Phone #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</si>
  <si>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t>26 | Industrial</t>
  </si>
  <si>
    <t>Industry</t>
  </si>
  <si>
    <t>27 | Aerospace</t>
  </si>
  <si>
    <t>Product Information</t>
  </si>
  <si>
    <t>Quantity</t>
  </si>
  <si>
    <t>28 | Engineering</t>
  </si>
  <si>
    <t>Model Number</t>
  </si>
  <si>
    <t>29 | Rubber &amp; Plastics</t>
  </si>
  <si>
    <t>Horizontal</t>
  </si>
  <si>
    <t>Compod</t>
  </si>
  <si>
    <t>30 | Water, WaterWaste</t>
  </si>
  <si>
    <t>Vertical, Flow Up</t>
  </si>
  <si>
    <t>31 | Medical</t>
  </si>
  <si>
    <t>Vertical, Flow Down</t>
  </si>
  <si>
    <t>Accessories</t>
  </si>
  <si>
    <t>Additional Instruction Manual</t>
  </si>
  <si>
    <t>Quantity:</t>
  </si>
  <si>
    <t>32 | Consulting</t>
  </si>
  <si>
    <t>Other</t>
  </si>
  <si>
    <t>Power Supply (Choose one)</t>
  </si>
  <si>
    <t xml:space="preserve">        </t>
  </si>
  <si>
    <t>Select Plug Type</t>
  </si>
  <si>
    <t>a</t>
  </si>
  <si>
    <t>Oxygen Cleaning</t>
  </si>
  <si>
    <t>N/A (mass units)</t>
  </si>
  <si>
    <t>Application Information</t>
  </si>
  <si>
    <t>70°F, 1 ATM</t>
  </si>
  <si>
    <t>Gas used with smallest K-factor:</t>
  </si>
  <si>
    <t>0°C, 1 ATM</t>
  </si>
  <si>
    <t>Variables</t>
  </si>
  <si>
    <t>Minimum</t>
  </si>
  <si>
    <t>Nominal</t>
  </si>
  <si>
    <t>Maximum</t>
  </si>
  <si>
    <t>Units (select all)</t>
  </si>
  <si>
    <t>21°C, 760 mm Hg</t>
  </si>
  <si>
    <t>Flow</t>
  </si>
  <si>
    <t>0°C, 1013.25 mBara</t>
  </si>
  <si>
    <t xml:space="preserve">Gas Temperature </t>
  </si>
  <si>
    <t>Pressure (Inlet)</t>
  </si>
  <si>
    <t>Pressure (Outlet)**</t>
  </si>
  <si>
    <t>Reference Conditions</t>
  </si>
  <si>
    <t>Other Reference Conditions:</t>
  </si>
  <si>
    <t>Flow Orientation</t>
  </si>
  <si>
    <t>If other:</t>
  </si>
  <si>
    <t>other:</t>
  </si>
  <si>
    <t>* Enter name of gas that the customer will use with smallest K-factor here.  Enter other gases on page 2. Air must be one of the gases.</t>
  </si>
  <si>
    <t>* * Enter NA for Meter version, but a MUST for controllers.</t>
  </si>
  <si>
    <t>Note:  For more than one gas, go on to page 2.</t>
  </si>
  <si>
    <t>Special Instructions</t>
  </si>
  <si>
    <t>Additional Gases</t>
  </si>
  <si>
    <t>Gas:</t>
  </si>
  <si>
    <t xml:space="preserve">Temperature </t>
  </si>
  <si>
    <t>MUST BE SAME AS VALUES ABOVE</t>
  </si>
  <si>
    <t>Pressure (Outlet)*</t>
  </si>
  <si>
    <t>ADD PULL DOWN LIST</t>
  </si>
  <si>
    <t>Steel weldless new</t>
  </si>
  <si>
    <t>Meter</t>
  </si>
  <si>
    <t>Steel weldless used</t>
  </si>
  <si>
    <t>Steel weldless corroded</t>
  </si>
  <si>
    <t>Steel weldless very corroded</t>
  </si>
  <si>
    <t>Inch</t>
  </si>
  <si>
    <t>Steel welded new</t>
  </si>
  <si>
    <t>Feet</t>
  </si>
  <si>
    <t>Steel welded old</t>
  </si>
  <si>
    <t>Steel welded corroded</t>
  </si>
  <si>
    <t>Conversion table is to get the actual flow to NLPM.Multiply the actual flow by the mentioned factor to get NLPM, Note that the density is a variable in this table.</t>
  </si>
  <si>
    <t>Steel welded very corroded</t>
  </si>
  <si>
    <t>Selected gas :</t>
  </si>
  <si>
    <t>Density</t>
  </si>
  <si>
    <t>Gr/L @ 0C</t>
  </si>
  <si>
    <t>Brass/glass/lead/copper</t>
  </si>
  <si>
    <t>Conversion factors</t>
  </si>
  <si>
    <t>Ref temp.</t>
  </si>
  <si>
    <t>Galvanised pipe</t>
  </si>
  <si>
    <t>Gr/hr</t>
  </si>
  <si>
    <t>Rivetted steel pipe</t>
  </si>
  <si>
    <t>Gr/min</t>
  </si>
  <si>
    <t>Cast iron pipe</t>
  </si>
  <si>
    <t>Gr/sec</t>
  </si>
  <si>
    <t>Concrete pipe new</t>
  </si>
  <si>
    <t>Kg/hr</t>
  </si>
  <si>
    <t>Concrete pipe rough</t>
  </si>
  <si>
    <t>Kg/min</t>
  </si>
  <si>
    <t>Masonry (Brick)</t>
  </si>
  <si>
    <t>Kg/sec</t>
  </si>
  <si>
    <t>Lbs/hr</t>
  </si>
  <si>
    <t>Lbs/min</t>
  </si>
  <si>
    <t>Lbs/sec</t>
  </si>
  <si>
    <t>NLPM</t>
  </si>
  <si>
    <t>NLPH</t>
  </si>
  <si>
    <t>NM3/hr</t>
  </si>
  <si>
    <t>NM3/min</t>
  </si>
  <si>
    <t>NML/min</t>
  </si>
  <si>
    <t>SCCM</t>
  </si>
  <si>
    <t>SCFM</t>
  </si>
  <si>
    <t>SCFH</t>
  </si>
  <si>
    <t>SLPH</t>
  </si>
  <si>
    <t>SLPM</t>
  </si>
  <si>
    <t>Atm</t>
  </si>
  <si>
    <t>Bar</t>
  </si>
  <si>
    <t>cm H2O</t>
  </si>
  <si>
    <t>ft. H2O</t>
  </si>
  <si>
    <t>in. H2O</t>
  </si>
  <si>
    <t>in. Hg</t>
  </si>
  <si>
    <t>Kg/cm2</t>
  </si>
  <si>
    <t>mBar</t>
  </si>
  <si>
    <t>mm H2O</t>
  </si>
  <si>
    <t>mmHg</t>
  </si>
  <si>
    <t>Psi</t>
  </si>
  <si>
    <t>Celsius</t>
  </si>
  <si>
    <t>Fahrenheit</t>
  </si>
  <si>
    <t>Kelvin</t>
  </si>
  <si>
    <t>This page is there because the coversion factors from and to Mass change if the gas changes. This is required when one converts a flow for a 800 series to a different gas (=different density)</t>
  </si>
  <si>
    <t>The different density of the gas selected under Conversions on the selection page is shown in C6 of this page.</t>
  </si>
  <si>
    <t>Conversion table is from NLPM and than divide by the mentioned factor, Note that the density is a variable in this table.</t>
  </si>
  <si>
    <t>Gas name</t>
  </si>
  <si>
    <t>Formula</t>
  </si>
  <si>
    <t>Cal gas</t>
  </si>
  <si>
    <t>K-fact ref gas</t>
  </si>
  <si>
    <t>K-Fact N2</t>
  </si>
  <si>
    <t>Cp [Cal/gr]</t>
  </si>
  <si>
    <t>Density @ 0</t>
  </si>
  <si>
    <t>Mol. Weight</t>
  </si>
  <si>
    <t>Critical Temp</t>
  </si>
  <si>
    <t>Dyn. Visc.</t>
  </si>
  <si>
    <t>Spec. Heat</t>
  </si>
  <si>
    <t>Heat Cond</t>
  </si>
  <si>
    <t>Remarks</t>
  </si>
  <si>
    <t>Mat. Oring</t>
  </si>
  <si>
    <t>Mat. Valve seat</t>
  </si>
  <si>
    <t>Max. 600</t>
  </si>
  <si>
    <t>HV Speed</t>
  </si>
  <si>
    <t>Ignition temp.</t>
  </si>
  <si>
    <t>Cal/gr</t>
  </si>
  <si>
    <t>Kg/M3</t>
  </si>
  <si>
    <t>Degrees K</t>
  </si>
  <si>
    <t>Pa.s at 25 C</t>
  </si>
  <si>
    <t>kJ/Kg K</t>
  </si>
  <si>
    <t>W/m K</t>
  </si>
  <si>
    <t>NMPS</t>
  </si>
  <si>
    <t>Degr. C</t>
  </si>
  <si>
    <t>=Ns/M2</t>
  </si>
  <si>
    <t>Cp</t>
  </si>
  <si>
    <t>Labda</t>
  </si>
  <si>
    <t>n</t>
  </si>
  <si>
    <t>Same gas</t>
  </si>
  <si>
    <t>Acetylene</t>
  </si>
  <si>
    <t>C2H2</t>
  </si>
  <si>
    <t>Ethylene</t>
  </si>
  <si>
    <t>C2H4</t>
  </si>
  <si>
    <t>Viton</t>
  </si>
  <si>
    <t>Flammable, Explosive acetylide is formed in contact with Copper, Silver, Mercury.</t>
  </si>
  <si>
    <t>None</t>
  </si>
  <si>
    <t>Allene(Propadiene)</t>
  </si>
  <si>
    <t>C3H4</t>
  </si>
  <si>
    <t>Freon 14</t>
  </si>
  <si>
    <t>CF4</t>
  </si>
  <si>
    <t>Ammonia</t>
  </si>
  <si>
    <t>NH3</t>
  </si>
  <si>
    <t>Nitrogen probably</t>
  </si>
  <si>
    <t>N2O/N2</t>
  </si>
  <si>
    <t>At 0 C only</t>
  </si>
  <si>
    <t>Neoprene</t>
  </si>
  <si>
    <t>Kalrez</t>
  </si>
  <si>
    <t>Poison, very flammable</t>
  </si>
  <si>
    <t>Ar</t>
  </si>
  <si>
    <t>Heavier than Air</t>
  </si>
  <si>
    <t>Arsine</t>
  </si>
  <si>
    <t>AsH3</t>
  </si>
  <si>
    <t>Strong poison, flammable, heavier than air</t>
  </si>
  <si>
    <t>Boron Trichloride</t>
  </si>
  <si>
    <t>BCL3</t>
  </si>
  <si>
    <t>below 1 bar</t>
  </si>
  <si>
    <t>Poison, corrosive, heavier than air</t>
  </si>
  <si>
    <t>Boron Trifluoride</t>
  </si>
  <si>
    <t>BF3</t>
  </si>
  <si>
    <t>Bromine</t>
  </si>
  <si>
    <t>Br2</t>
  </si>
  <si>
    <t xml:space="preserve">Boron Tribromide </t>
  </si>
  <si>
    <t>BBr3</t>
  </si>
  <si>
    <t>Bromine Pentafluoride</t>
  </si>
  <si>
    <t>BrF5</t>
  </si>
  <si>
    <t>Bromine Trifluoride</t>
  </si>
  <si>
    <t>BrF3</t>
  </si>
  <si>
    <t>Bromotrifluoromethane (Freon 13 B1)</t>
  </si>
  <si>
    <t>CBrF3</t>
  </si>
  <si>
    <t>1,3 Butadiene</t>
  </si>
  <si>
    <t>C4H6</t>
  </si>
  <si>
    <t>Flammable, Polymerisates easily, light narcotic</t>
  </si>
  <si>
    <t>Butane</t>
  </si>
  <si>
    <t>C4H10</t>
  </si>
  <si>
    <t>Flammable, heavier than air,is narcotic</t>
  </si>
  <si>
    <t>1 Butane</t>
  </si>
  <si>
    <t>C4H8</t>
  </si>
  <si>
    <t>Flammable, heavier then air, explosive mixture with air, light narcotic</t>
  </si>
  <si>
    <t>2 Butane</t>
  </si>
  <si>
    <t>C4H8 CIS</t>
  </si>
  <si>
    <t>C4H8 TRANS</t>
  </si>
  <si>
    <t>CO2</t>
  </si>
  <si>
    <t>Carbon Disulfide</t>
  </si>
  <si>
    <t>CS2</t>
  </si>
  <si>
    <t>CO</t>
  </si>
  <si>
    <t>N2</t>
  </si>
  <si>
    <t>Carbon Tetrachloride</t>
  </si>
  <si>
    <t>CCL4</t>
  </si>
  <si>
    <t>Carbon Tetrafluoride</t>
  </si>
  <si>
    <t>Carbonyl Fluoride</t>
  </si>
  <si>
    <t>COF2</t>
  </si>
  <si>
    <t>Poison, corrosive, heavier than air, hydroscopic</t>
  </si>
  <si>
    <t>Carbonyl Sulfide</t>
  </si>
  <si>
    <t>COS</t>
  </si>
  <si>
    <t>Poison, flammable, explosive if mixed with air.</t>
  </si>
  <si>
    <t>Chlorine</t>
  </si>
  <si>
    <t>CL2</t>
  </si>
  <si>
    <t>Poison, Corrosive, bijtend on skin, passiveren,  clean metel required use graphite and silicone.</t>
  </si>
  <si>
    <t>Chlorine Trifluoride</t>
  </si>
  <si>
    <t>CLF3</t>
  </si>
  <si>
    <t>Chlorodifluoromethane (Freon 22)</t>
  </si>
  <si>
    <t>CHCLF2</t>
  </si>
  <si>
    <t>Chloroform</t>
  </si>
  <si>
    <t>CHCL3</t>
  </si>
  <si>
    <t>Chloropentafluoroethane (Freon 115)</t>
  </si>
  <si>
    <t>C2CLF5</t>
  </si>
  <si>
    <t>Chlorotrifluoromethane (Freon 13)</t>
  </si>
  <si>
    <t>CCLF3</t>
  </si>
  <si>
    <t>Thermal and chemical very stable, heavier than air</t>
  </si>
  <si>
    <t>Cyanogen</t>
  </si>
  <si>
    <t>C2N2</t>
  </si>
  <si>
    <t>Cyanogen Chloride</t>
  </si>
  <si>
    <t>CLCN</t>
  </si>
  <si>
    <t xml:space="preserve">Poison, corrosive, bijtend, heavier than air </t>
  </si>
  <si>
    <t>Cyclopropane</t>
  </si>
  <si>
    <t>C3H5</t>
  </si>
  <si>
    <t>Deuterium</t>
  </si>
  <si>
    <t>D2</t>
  </si>
  <si>
    <t>Flammable, much lighter than air, explosive with air, at high outflow self-ignition danger, heavy Hydrogen</t>
  </si>
  <si>
    <t>Diborane</t>
  </si>
  <si>
    <t>B2H6</t>
  </si>
  <si>
    <t>Very poisonous, self-igniting, lighter than air, chemical and thermal unstable,mostly diluted</t>
  </si>
  <si>
    <t>Dibromodifluoromethane</t>
  </si>
  <si>
    <t>CBr2F2</t>
  </si>
  <si>
    <t>Dibromethane</t>
  </si>
  <si>
    <t>CH2Br2</t>
  </si>
  <si>
    <t>Dichlorodifluoromethane (Freon 12)</t>
  </si>
  <si>
    <t>CCL2F2</t>
  </si>
  <si>
    <t>heavier than air, narcotic, chemical and thermal stable</t>
  </si>
  <si>
    <t>Dichlorofluoromethane (Freon 21)</t>
  </si>
  <si>
    <t>CHCL2F</t>
  </si>
  <si>
    <t>Poison, heavier than air, slow reaction</t>
  </si>
  <si>
    <t>Dichloromethylsilane</t>
  </si>
  <si>
    <t>(CH3)2SiCL2</t>
  </si>
  <si>
    <t>Dichlorosilane</t>
  </si>
  <si>
    <t>SiH2CL2</t>
  </si>
  <si>
    <t>Poison, flammable, corrosive, bijtend, heavier than air</t>
  </si>
  <si>
    <t>1,2 Dichlorotetrafluoroethane (Freon 14)</t>
  </si>
  <si>
    <t>C2CL2F4</t>
  </si>
  <si>
    <t>1,1 Difluoroethylene (Freon 1132A)</t>
  </si>
  <si>
    <t>C2H2F2</t>
  </si>
  <si>
    <t>Digester Gas</t>
  </si>
  <si>
    <t>?</t>
  </si>
  <si>
    <t>Dimethylamine</t>
  </si>
  <si>
    <t>(CH3)2NH</t>
  </si>
  <si>
    <t>Dimethyl Ether</t>
  </si>
  <si>
    <t>(CH3)2O</t>
  </si>
  <si>
    <t>2,2 Dimethylpropane</t>
  </si>
  <si>
    <t>C3H12</t>
  </si>
  <si>
    <t>Ethane</t>
  </si>
  <si>
    <t>C2H6</t>
  </si>
  <si>
    <t>Ethanol</t>
  </si>
  <si>
    <t>C2H6O</t>
  </si>
  <si>
    <t>Ethyl Acetylene</t>
  </si>
  <si>
    <t>Flammable, heavier than air, is narcotic, explosive with Copper, Silver and mercury</t>
  </si>
  <si>
    <t>Ethyl Chloride</t>
  </si>
  <si>
    <t>C2H5CL</t>
  </si>
  <si>
    <t xml:space="preserve">Flammable, Poison, heavier than air, strongly narcotic, </t>
  </si>
  <si>
    <t>Ethylene Oxide</t>
  </si>
  <si>
    <t xml:space="preserve">C2H4O </t>
  </si>
  <si>
    <t>Fluorine</t>
  </si>
  <si>
    <t>F2</t>
  </si>
  <si>
    <t>Fluoroform (Freon 23)</t>
  </si>
  <si>
    <t>CHF3</t>
  </si>
  <si>
    <t>Freon 11</t>
  </si>
  <si>
    <t>CCL3F</t>
  </si>
  <si>
    <t>Freon 12</t>
  </si>
  <si>
    <t>Freon 13</t>
  </si>
  <si>
    <t>Freon 13 B1</t>
  </si>
  <si>
    <t>used as fire extinguisher gas</t>
  </si>
  <si>
    <t>Freon 21</t>
  </si>
  <si>
    <t>Poison, heavier than air,slow reaction</t>
  </si>
  <si>
    <t>Freon 22</t>
  </si>
  <si>
    <t>Narcotic, heavier than air, not flammable, chemical and thermal stable</t>
  </si>
  <si>
    <t>Freon 113</t>
  </si>
  <si>
    <t>CCL2FCCLF2</t>
  </si>
  <si>
    <t>Freon 114</t>
  </si>
  <si>
    <t>Heavier than air, light narcotic, Chemical and thermally very stable</t>
  </si>
  <si>
    <t>Freon 115</t>
  </si>
  <si>
    <t>not flammable, narcotic, Chemical &amp; thermal stable, heavier than air.</t>
  </si>
  <si>
    <t>Freon C318</t>
  </si>
  <si>
    <t>C4F6</t>
  </si>
  <si>
    <t>Germane</t>
  </si>
  <si>
    <t>GeH4</t>
  </si>
  <si>
    <t>Germanium Tetrachloride</t>
  </si>
  <si>
    <t>CECL4</t>
  </si>
  <si>
    <t>He</t>
  </si>
  <si>
    <t>Hexafluoroethane (Freon 116)</t>
  </si>
  <si>
    <t>C2F6</t>
  </si>
  <si>
    <t>Hexane</t>
  </si>
  <si>
    <t>C6H14</t>
  </si>
  <si>
    <t>Hydrogen (n-type)</t>
  </si>
  <si>
    <t>H2</t>
  </si>
  <si>
    <t>Not a linear gas, K-Factor calibration can cause 10% error</t>
  </si>
  <si>
    <t>Hydrogen Bromide</t>
  </si>
  <si>
    <t xml:space="preserve">HBr </t>
  </si>
  <si>
    <t>Poison, corrosive, not flammable, heavier than air</t>
  </si>
  <si>
    <t>Hydrogen Chloride</t>
  </si>
  <si>
    <t xml:space="preserve">HCL </t>
  </si>
  <si>
    <t>Poison, bijtend, Corrosive, heavier than air, hydroscopic, if wet only monel &amp; Tantalium</t>
  </si>
  <si>
    <t>Hydrogen Cyanide</t>
  </si>
  <si>
    <t>HCN</t>
  </si>
  <si>
    <t>Very poisonous, flammable, corrosive, with heating polymerisation,explosive with air</t>
  </si>
  <si>
    <t>Hydrogen Fluoride</t>
  </si>
  <si>
    <t>HF</t>
  </si>
  <si>
    <t>Hydrogen Iodide</t>
  </si>
  <si>
    <t>HI</t>
  </si>
  <si>
    <t>Hydrogen Selenide</t>
  </si>
  <si>
    <t>H2Se</t>
  </si>
  <si>
    <t>Hydrogen Sulfide</t>
  </si>
  <si>
    <t>H2S</t>
  </si>
  <si>
    <t>Iodine Pentafluoride</t>
  </si>
  <si>
    <t>IF5</t>
  </si>
  <si>
    <t>Isobutane</t>
  </si>
  <si>
    <t>CH(CH3)3</t>
  </si>
  <si>
    <t>Isobutylene</t>
  </si>
  <si>
    <t>Krypton</t>
  </si>
  <si>
    <t>Kr</t>
  </si>
  <si>
    <t>CH4</t>
  </si>
  <si>
    <t>Methanol</t>
  </si>
  <si>
    <t>CH3OH</t>
  </si>
  <si>
    <t>Methyl Acetylene</t>
  </si>
  <si>
    <t>Methyl Bromide</t>
  </si>
  <si>
    <t>CH3Br</t>
  </si>
  <si>
    <t>Poison, flammable, heavier than air</t>
  </si>
  <si>
    <t>Methyl Chloride</t>
  </si>
  <si>
    <t>CH3CL</t>
  </si>
  <si>
    <t>Poison, flammable, explosive mix with air, dangerous with aluminium, zinc &amp; magnesium</t>
  </si>
  <si>
    <t>Methyl Fluoride</t>
  </si>
  <si>
    <t>CH3F</t>
  </si>
  <si>
    <t>Methyl Mercaptan</t>
  </si>
  <si>
    <t>CH3SH</t>
  </si>
  <si>
    <t>Methyl Trichlorosilane</t>
  </si>
  <si>
    <t>(CH3)SiCL3</t>
  </si>
  <si>
    <t>Molybdenum Hexafluoride</t>
  </si>
  <si>
    <t>MOF6</t>
  </si>
  <si>
    <t>Monoethylamine</t>
  </si>
  <si>
    <t>C2H5NH2</t>
  </si>
  <si>
    <t>Monomethylamine</t>
  </si>
  <si>
    <t>CH3NH2</t>
  </si>
  <si>
    <t>Natural Gas</t>
  </si>
  <si>
    <t>Neon</t>
  </si>
  <si>
    <t>NE</t>
  </si>
  <si>
    <t>Nitric Oxide</t>
  </si>
  <si>
    <t>NO</t>
  </si>
  <si>
    <t>Nitrogen Dioxide</t>
  </si>
  <si>
    <t>NO2</t>
  </si>
  <si>
    <t>Nitrogen Trifluoride</t>
  </si>
  <si>
    <t>NF3</t>
  </si>
  <si>
    <t>Nitrosyl Chloride</t>
  </si>
  <si>
    <t>NOCL</t>
  </si>
  <si>
    <t>N2O</t>
  </si>
  <si>
    <t>Octafluorocyclobutane (Freon C318)</t>
  </si>
  <si>
    <t>O2</t>
  </si>
  <si>
    <t>Oxygen Difluoride</t>
  </si>
  <si>
    <t>OF2</t>
  </si>
  <si>
    <t>Ozone</t>
  </si>
  <si>
    <t>O3</t>
  </si>
  <si>
    <t>Pentaborane</t>
  </si>
  <si>
    <t>B5H9</t>
  </si>
  <si>
    <t>Pentane</t>
  </si>
  <si>
    <t>C5H12</t>
  </si>
  <si>
    <t>Perchloryl Fluoride</t>
  </si>
  <si>
    <t>CLO3F</t>
  </si>
  <si>
    <t>Perfluoropropane</t>
  </si>
  <si>
    <t>C3F8</t>
  </si>
  <si>
    <t>Phosgene</t>
  </si>
  <si>
    <t>COCL2</t>
  </si>
  <si>
    <t>Phosphine</t>
  </si>
  <si>
    <t>Ph3</t>
  </si>
  <si>
    <t>Phosphorous Oxychloride</t>
  </si>
  <si>
    <t>POCL3</t>
  </si>
  <si>
    <t>Phosphorous Pentafluoride</t>
  </si>
  <si>
    <t>PH5</t>
  </si>
  <si>
    <t>Phosphorous Trichloride</t>
  </si>
  <si>
    <t>PCL3</t>
  </si>
  <si>
    <t>Propane</t>
  </si>
  <si>
    <t>C3H8</t>
  </si>
  <si>
    <t>Propylene</t>
  </si>
  <si>
    <t>C3H6</t>
  </si>
  <si>
    <t>flammable, heavier than air, narcotic, with air explosive</t>
  </si>
  <si>
    <t>Silane</t>
  </si>
  <si>
    <t>SiH4</t>
  </si>
  <si>
    <t>Silicon Tetrachloride</t>
  </si>
  <si>
    <t>SiCL4</t>
  </si>
  <si>
    <t>Silicon Tetrafluoride</t>
  </si>
  <si>
    <t xml:space="preserve">SiF4 </t>
  </si>
  <si>
    <t>Sulfur Dioxide</t>
  </si>
  <si>
    <t>SO2</t>
  </si>
  <si>
    <t>Sulfur Hexafluoride</t>
  </si>
  <si>
    <t>SF6</t>
  </si>
  <si>
    <t>Sulfuryl Fluoride</t>
  </si>
  <si>
    <t>SO2F2</t>
  </si>
  <si>
    <t>Tetrafluorahydrazine</t>
  </si>
  <si>
    <t>N2F4</t>
  </si>
  <si>
    <t>Trichlorofluoromethane (Freon 11)</t>
  </si>
  <si>
    <t>Trichlorosilane</t>
  </si>
  <si>
    <t>SiHCL3</t>
  </si>
  <si>
    <t>1,1,2 Trichloro (Freon 113)</t>
  </si>
  <si>
    <t>Trisobutyl Aluminum</t>
  </si>
  <si>
    <t>(C4H9)AL</t>
  </si>
  <si>
    <t>Titanium Tetrachloride</t>
  </si>
  <si>
    <t>TiCL4</t>
  </si>
  <si>
    <t>Trichloro Ethylene</t>
  </si>
  <si>
    <t>C2HCL3</t>
  </si>
  <si>
    <t>Trimethylamine</t>
  </si>
  <si>
    <t>(CH3)3N</t>
  </si>
  <si>
    <t>Tungsten Hexafluoride</t>
  </si>
  <si>
    <t>WF6</t>
  </si>
  <si>
    <t>Uranium Hexafluoride</t>
  </si>
  <si>
    <t>UF6</t>
  </si>
  <si>
    <t>Vinyl Bromide</t>
  </si>
  <si>
    <t>CH2CHBr</t>
  </si>
  <si>
    <t>Vinyl Chloride</t>
  </si>
  <si>
    <t>CH2CHCL</t>
  </si>
  <si>
    <t>Xenon</t>
  </si>
  <si>
    <t>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</si>
</sst>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00_)"/>
    <numFmt numFmtId="166" formatCode="0.000_)"/>
  </numFmts>
  <fonts count="13" x14ac:knownFonts="1">
    <font>
      <sz val="10"/>
      <name val="Garamond"/>
    </font>
    <font>
      <sz val="10"/>
      <name val="Garamond"/>
      <family val="1"/>
    </font>
    <font>
      <b/>
      <sz val="14"/>
      <color indexed="9"/>
      <name val="Arial"/>
      <family val="2"/>
    </font>
    <font>
      <sz val="10"/>
      <name val="Helv"/>
    </font>
    <font>
      <sz val="10"/>
      <color indexed="8"/>
      <name val="Helv"/>
    </font>
    <font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64" fontId="3" fillId="0" borderId="0"/>
    <xf numFmtId="0" fontId="1" fillId="0" borderId="0"/>
  </cellStyleXfs>
  <cellXfs count="160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164" fontId="3" fillId="0" borderId="0" xfId="3"/>
    <xf numFmtId="164" fontId="4" fillId="0" borderId="0" xfId="4" applyNumberFormat="1" applyFont="1" applyProtection="1">
      <protection locked="0"/>
    </xf>
    <xf numFmtId="164" fontId="3" fillId="0" borderId="0" xfId="3" applyAlignment="1">
      <alignment horizontal="left"/>
    </xf>
    <xf numFmtId="164" fontId="3" fillId="0" borderId="0" xfId="3" quotePrefix="1" applyAlignment="1">
      <alignment horizontal="left"/>
    </xf>
    <xf numFmtId="166" fontId="3" fillId="0" borderId="0" xfId="3" applyNumberFormat="1"/>
    <xf numFmtId="164" fontId="3" fillId="0" borderId="0" xfId="3" quotePrefix="1" applyAlignment="1">
      <alignment horizontal="right"/>
    </xf>
    <xf numFmtId="164" fontId="3" fillId="0" borderId="15" xfId="3" applyBorder="1" applyAlignment="1">
      <alignment horizontal="left"/>
    </xf>
    <xf numFmtId="164" fontId="3" fillId="0" borderId="16" xfId="3" applyBorder="1" applyAlignment="1">
      <alignment horizontal="left"/>
    </xf>
    <xf numFmtId="164" fontId="3" fillId="0" borderId="17" xfId="3" applyBorder="1" applyAlignment="1">
      <alignment horizontal="left"/>
    </xf>
    <xf numFmtId="164" fontId="3" fillId="0" borderId="15" xfId="3" applyBorder="1"/>
    <xf numFmtId="164" fontId="3" fillId="0" borderId="18" xfId="3" applyBorder="1" applyAlignment="1">
      <alignment horizontal="left"/>
    </xf>
    <xf numFmtId="164" fontId="3" fillId="0" borderId="19" xfId="3" applyBorder="1" applyAlignment="1">
      <alignment horizontal="left"/>
    </xf>
    <xf numFmtId="49" fontId="3" fillId="0" borderId="0" xfId="3" applyNumberFormat="1" applyAlignment="1">
      <alignment horizontal="left"/>
    </xf>
    <xf numFmtId="165" fontId="3" fillId="0" borderId="0" xfId="3" applyNumberFormat="1"/>
    <xf numFmtId="164" fontId="5" fillId="3" borderId="0" xfId="3" applyFont="1" applyFill="1"/>
    <xf numFmtId="164" fontId="3" fillId="0" borderId="19" xfId="3" applyBorder="1"/>
    <xf numFmtId="164" fontId="3" fillId="0" borderId="18" xfId="3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3" applyNumberFormat="1" applyAlignment="1">
      <alignment horizontal="left"/>
    </xf>
    <xf numFmtId="164" fontId="3" fillId="5" borderId="0" xfId="3" applyFill="1" applyAlignment="1">
      <alignment horizontal="left"/>
    </xf>
    <xf numFmtId="164" fontId="3" fillId="5" borderId="0" xfId="3" applyFill="1"/>
    <xf numFmtId="0" fontId="8" fillId="0" borderId="0" xfId="0" applyFont="1"/>
    <xf numFmtId="0" fontId="8" fillId="0" borderId="0" xfId="0" applyFont="1" applyAlignment="1">
      <alignment vertical="center"/>
    </xf>
    <xf numFmtId="0" fontId="9" fillId="2" borderId="2" xfId="0" applyFont="1" applyFill="1" applyBorder="1"/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8" xfId="2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7" fillId="0" borderId="0" xfId="0" applyFont="1"/>
    <xf numFmtId="0" fontId="6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33" xfId="2" applyFont="1" applyBorder="1" applyAlignment="1">
      <alignment horizontal="right" vertical="center" wrapText="1"/>
    </xf>
    <xf numFmtId="0" fontId="6" fillId="0" borderId="9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right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right"/>
    </xf>
    <xf numFmtId="49" fontId="6" fillId="0" borderId="7" xfId="0" applyNumberFormat="1" applyFont="1" applyBorder="1" applyAlignment="1">
      <alignment vertical="center" wrapText="1"/>
    </xf>
    <xf numFmtId="49" fontId="6" fillId="4" borderId="7" xfId="0" applyNumberFormat="1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>
      <alignment horizontal="right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2" fontId="7" fillId="2" borderId="7" xfId="0" applyNumberFormat="1" applyFont="1" applyFill="1" applyBorder="1" applyAlignment="1">
      <alignment horizontal="left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6" xfId="0" applyFont="1" applyBorder="1" applyAlignment="1">
      <alignment horizontal="left" indent="1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3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6" fillId="0" borderId="33" xfId="0" applyFont="1" applyBorder="1" applyAlignment="1">
      <alignment horizontal="right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</cellXfs>
  <cellStyles count="5">
    <cellStyle name="Headin - Style1" xfId="1" xr:uid="{00000000-0005-0000-0000-000000000000}"/>
    <cellStyle name="Normal" xfId="0" builtinId="0"/>
    <cellStyle name="Normal_780S" xfId="2" xr:uid="{00000000-0005-0000-0000-000002000000}"/>
    <cellStyle name="Normal_Selection program for Sierra Equipment" xfId="3" xr:uid="{00000000-0005-0000-0000-000003000000}"/>
    <cellStyle name="Normal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66" dropStyle="combo" dx="22" fmlaRange="$J$25:$J$30" noThreeD="1" sel="1" val="0"/>
</file>

<file path=xl/ctrlProps/ctrlProp1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1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2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4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5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6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7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8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9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2.xml><?xml version="1.0" encoding="utf-8"?>
<formControlPr xmlns="http://schemas.microsoft.com/office/spreadsheetml/2009/9/main" objectType="Drop" dropLines="66" dropStyle="combo" dx="22" fmlaRange="$L$1:$L$5" noThreeD="1" sel="1" val="0"/>
</file>

<file path=xl/ctrlProps/ctrlProp2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9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6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7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9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4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40.xml><?xml version="1.0" encoding="utf-8"?>
<formControlPr xmlns="http://schemas.microsoft.com/office/spreadsheetml/2009/9/main" objectType="Radio" checked="Checked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checked="Checked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53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4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55.xml><?xml version="1.0" encoding="utf-8"?>
<formControlPr xmlns="http://schemas.microsoft.com/office/spreadsheetml/2009/9/main" objectType="Radio" checked="Checked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Drop" dropLines="66" dropStyle="combo" dx="22" fmlaRange="$H$1:$H$29" noThreeD="1" sel="13" val="0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checked="Checked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Drop" dropLines="66" dropStyle="combo" dx="22" fmlaRange="$H$33:$H$38" noThreeD="1" sel="1" val="0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Drop" dropLines="66" dropStyle="combo" dx="22" fmlaRange="$J$1:$J$1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622300</xdr:colOff>
          <xdr:row>37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622300</xdr:colOff>
          <xdr:row>39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622300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622300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622300</xdr:colOff>
          <xdr:row>40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622300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609600</xdr:colOff>
          <xdr:row>55</xdr:row>
          <xdr:rowOff>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0</xdr:rowOff>
        </xdr:from>
        <xdr:to>
          <xdr:col>5</xdr:col>
          <xdr:colOff>609600</xdr:colOff>
          <xdr:row>62</xdr:row>
          <xdr:rowOff>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61</xdr:row>
          <xdr:rowOff>0</xdr:rowOff>
        </xdr:from>
        <xdr:to>
          <xdr:col>6</xdr:col>
          <xdr:colOff>0</xdr:colOff>
          <xdr:row>62</xdr:row>
          <xdr:rowOff>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5</xdr:col>
          <xdr:colOff>609600</xdr:colOff>
          <xdr:row>69</xdr:row>
          <xdr:rowOff>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68</xdr:row>
          <xdr:rowOff>0</xdr:rowOff>
        </xdr:from>
        <xdr:to>
          <xdr:col>6</xdr:col>
          <xdr:colOff>0</xdr:colOff>
          <xdr:row>69</xdr:row>
          <xdr:rowOff>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609600</xdr:colOff>
          <xdr:row>76</xdr:row>
          <xdr:rowOff>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75</xdr:row>
          <xdr:rowOff>0</xdr:rowOff>
        </xdr:from>
        <xdr:to>
          <xdr:col>6</xdr:col>
          <xdr:colOff>0</xdr:colOff>
          <xdr:row>76</xdr:row>
          <xdr:rowOff>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0</xdr:rowOff>
        </xdr:from>
        <xdr:to>
          <xdr:col>5</xdr:col>
          <xdr:colOff>609600</xdr:colOff>
          <xdr:row>83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82</xdr:row>
          <xdr:rowOff>0</xdr:rowOff>
        </xdr:from>
        <xdr:to>
          <xdr:col>6</xdr:col>
          <xdr:colOff>0</xdr:colOff>
          <xdr:row>83</xdr:row>
          <xdr:rowOff>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5</xdr:col>
          <xdr:colOff>609600</xdr:colOff>
          <xdr:row>90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89</xdr:row>
          <xdr:rowOff>0</xdr:rowOff>
        </xdr:from>
        <xdr:to>
          <xdr:col>6</xdr:col>
          <xdr:colOff>0</xdr:colOff>
          <xdr:row>90</xdr:row>
          <xdr:rowOff>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99" name="Group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50800</xdr:rowOff>
        </xdr:from>
        <xdr:to>
          <xdr:col>2</xdr:col>
          <xdr:colOff>527050</xdr:colOff>
          <xdr:row>31</xdr:row>
          <xdr:rowOff>266700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31</xdr:row>
          <xdr:rowOff>50800</xdr:rowOff>
        </xdr:from>
        <xdr:to>
          <xdr:col>2</xdr:col>
          <xdr:colOff>1155700</xdr:colOff>
          <xdr:row>31</xdr:row>
          <xdr:rowOff>266700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31</xdr:row>
          <xdr:rowOff>31750</xdr:rowOff>
        </xdr:from>
        <xdr:to>
          <xdr:col>3</xdr:col>
          <xdr:colOff>12700</xdr:colOff>
          <xdr:row>31</xdr:row>
          <xdr:rowOff>279400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34</xdr:row>
          <xdr:rowOff>0</xdr:rowOff>
        </xdr:from>
        <xdr:to>
          <xdr:col>4</xdr:col>
          <xdr:colOff>279400</xdr:colOff>
          <xdr:row>34</xdr:row>
          <xdr:rowOff>222250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34</xdr:row>
          <xdr:rowOff>0</xdr:rowOff>
        </xdr:from>
        <xdr:to>
          <xdr:col>4</xdr:col>
          <xdr:colOff>1174750</xdr:colOff>
          <xdr:row>35</xdr:row>
          <xdr:rowOff>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52</xdr:row>
          <xdr:rowOff>19050</xdr:rowOff>
        </xdr:from>
        <xdr:to>
          <xdr:col>3</xdr:col>
          <xdr:colOff>679450</xdr:colOff>
          <xdr:row>52</xdr:row>
          <xdr:rowOff>241300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52</xdr:row>
          <xdr:rowOff>19050</xdr:rowOff>
        </xdr:from>
        <xdr:to>
          <xdr:col>5</xdr:col>
          <xdr:colOff>0</xdr:colOff>
          <xdr:row>52</xdr:row>
          <xdr:rowOff>241300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52</xdr:row>
          <xdr:rowOff>0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59</xdr:row>
          <xdr:rowOff>57150</xdr:rowOff>
        </xdr:from>
        <xdr:to>
          <xdr:col>3</xdr:col>
          <xdr:colOff>704850</xdr:colOff>
          <xdr:row>59</xdr:row>
          <xdr:rowOff>190500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59</xdr:row>
          <xdr:rowOff>69850</xdr:rowOff>
        </xdr:from>
        <xdr:to>
          <xdr:col>4</xdr:col>
          <xdr:colOff>1162050</xdr:colOff>
          <xdr:row>59</xdr:row>
          <xdr:rowOff>203200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12700</xdr:rowOff>
        </xdr:from>
        <xdr:to>
          <xdr:col>4</xdr:col>
          <xdr:colOff>1174750</xdr:colOff>
          <xdr:row>60</xdr:row>
          <xdr:rowOff>12700</xdr:rowOff>
        </xdr:to>
        <xdr:sp macro="" textlink="">
          <xdr:nvSpPr>
            <xdr:cNvPr id="1229" name="Group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6</xdr:col>
          <xdr:colOff>0</xdr:colOff>
          <xdr:row>60</xdr:row>
          <xdr:rowOff>19050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0</xdr:rowOff>
        </xdr:from>
        <xdr:to>
          <xdr:col>6</xdr:col>
          <xdr:colOff>0</xdr:colOff>
          <xdr:row>67</xdr:row>
          <xdr:rowOff>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0</xdr:rowOff>
        </xdr:from>
        <xdr:to>
          <xdr:col>6</xdr:col>
          <xdr:colOff>0</xdr:colOff>
          <xdr:row>81</xdr:row>
          <xdr:rowOff>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0</xdr:colOff>
          <xdr:row>88</xdr:row>
          <xdr:rowOff>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80</xdr:row>
          <xdr:rowOff>12700</xdr:rowOff>
        </xdr:from>
        <xdr:to>
          <xdr:col>3</xdr:col>
          <xdr:colOff>1174750</xdr:colOff>
          <xdr:row>80</xdr:row>
          <xdr:rowOff>228600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80</xdr:row>
          <xdr:rowOff>0</xdr:rowOff>
        </xdr:from>
        <xdr:to>
          <xdr:col>4</xdr:col>
          <xdr:colOff>1117600</xdr:colOff>
          <xdr:row>80</xdr:row>
          <xdr:rowOff>222250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5</xdr:col>
          <xdr:colOff>0</xdr:colOff>
          <xdr:row>81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73</xdr:row>
          <xdr:rowOff>12700</xdr:rowOff>
        </xdr:from>
        <xdr:to>
          <xdr:col>4</xdr:col>
          <xdr:colOff>12700</xdr:colOff>
          <xdr:row>73</xdr:row>
          <xdr:rowOff>241300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73</xdr:row>
          <xdr:rowOff>12700</xdr:rowOff>
        </xdr:from>
        <xdr:to>
          <xdr:col>4</xdr:col>
          <xdr:colOff>1155700</xdr:colOff>
          <xdr:row>73</xdr:row>
          <xdr:rowOff>228600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1174750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87</xdr:row>
          <xdr:rowOff>12700</xdr:rowOff>
        </xdr:from>
        <xdr:to>
          <xdr:col>4</xdr:col>
          <xdr:colOff>50800</xdr:colOff>
          <xdr:row>87</xdr:row>
          <xdr:rowOff>228600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87</xdr:row>
          <xdr:rowOff>12700</xdr:rowOff>
        </xdr:from>
        <xdr:to>
          <xdr:col>4</xdr:col>
          <xdr:colOff>1162050</xdr:colOff>
          <xdr:row>87</xdr:row>
          <xdr:rowOff>228600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12700</xdr:rowOff>
        </xdr:from>
        <xdr:to>
          <xdr:col>1</xdr:col>
          <xdr:colOff>660400</xdr:colOff>
          <xdr:row>33</xdr:row>
          <xdr:rowOff>228600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0</xdr:rowOff>
        </xdr:from>
        <xdr:to>
          <xdr:col>1</xdr:col>
          <xdr:colOff>2127250</xdr:colOff>
          <xdr:row>34</xdr:row>
          <xdr:rowOff>0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609600</xdr:colOff>
          <xdr:row>97</xdr:row>
          <xdr:rowOff>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0</xdr:colOff>
          <xdr:row>95</xdr:row>
          <xdr:rowOff>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94</xdr:row>
          <xdr:rowOff>12700</xdr:rowOff>
        </xdr:from>
        <xdr:to>
          <xdr:col>4</xdr:col>
          <xdr:colOff>50800</xdr:colOff>
          <xdr:row>94</xdr:row>
          <xdr:rowOff>228600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94</xdr:row>
          <xdr:rowOff>12700</xdr:rowOff>
        </xdr:from>
        <xdr:to>
          <xdr:col>4</xdr:col>
          <xdr:colOff>1162050</xdr:colOff>
          <xdr:row>94</xdr:row>
          <xdr:rowOff>228600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228600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29</xdr:row>
          <xdr:rowOff>19050</xdr:rowOff>
        </xdr:from>
        <xdr:to>
          <xdr:col>2</xdr:col>
          <xdr:colOff>533400</xdr:colOff>
          <xdr:row>29</xdr:row>
          <xdr:rowOff>241300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29</xdr:row>
          <xdr:rowOff>19050</xdr:rowOff>
        </xdr:from>
        <xdr:to>
          <xdr:col>2</xdr:col>
          <xdr:colOff>1143000</xdr:colOff>
          <xdr:row>29</xdr:row>
          <xdr:rowOff>241300</xdr:rowOff>
        </xdr:to>
        <xdr:sp macro="" textlink="">
          <xdr:nvSpPr>
            <xdr:cNvPr id="1284" name="Option 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29</xdr:row>
          <xdr:rowOff>12700</xdr:rowOff>
        </xdr:from>
        <xdr:to>
          <xdr:col>3</xdr:col>
          <xdr:colOff>723900</xdr:colOff>
          <xdr:row>29</xdr:row>
          <xdr:rowOff>228600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565150</xdr:colOff>
          <xdr:row>29</xdr:row>
          <xdr:rowOff>12700</xdr:rowOff>
        </xdr:from>
        <xdr:to>
          <xdr:col>4</xdr:col>
          <xdr:colOff>146050</xdr:colOff>
          <xdr:row>29</xdr:row>
          <xdr:rowOff>228600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33</xdr:row>
          <xdr:rowOff>12700</xdr:rowOff>
        </xdr:from>
        <xdr:to>
          <xdr:col>1</xdr:col>
          <xdr:colOff>2057400</xdr:colOff>
          <xdr:row>33</xdr:row>
          <xdr:rowOff>228600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More than 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12700</xdr:rowOff>
        </xdr:from>
        <xdr:to>
          <xdr:col>4</xdr:col>
          <xdr:colOff>1174750</xdr:colOff>
          <xdr:row>34</xdr:row>
          <xdr:rowOff>228600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66</xdr:row>
          <xdr:rowOff>38100</xdr:rowOff>
        </xdr:from>
        <xdr:to>
          <xdr:col>4</xdr:col>
          <xdr:colOff>0</xdr:colOff>
          <xdr:row>67</xdr:row>
          <xdr:rowOff>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66</xdr:row>
          <xdr:rowOff>38100</xdr:rowOff>
        </xdr:from>
        <xdr:to>
          <xdr:col>4</xdr:col>
          <xdr:colOff>1155700</xdr:colOff>
          <xdr:row>67</xdr:row>
          <xdr:rowOff>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247650</xdr:rowOff>
        </xdr:from>
        <xdr:to>
          <xdr:col>5</xdr:col>
          <xdr:colOff>12700</xdr:colOff>
          <xdr:row>67</xdr:row>
          <xdr:rowOff>12700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28</xdr:row>
          <xdr:rowOff>19050</xdr:rowOff>
        </xdr:from>
        <xdr:to>
          <xdr:col>2</xdr:col>
          <xdr:colOff>1136650</xdr:colOff>
          <xdr:row>28</xdr:row>
          <xdr:rowOff>241300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28</xdr:row>
          <xdr:rowOff>12700</xdr:rowOff>
        </xdr:from>
        <xdr:to>
          <xdr:col>2</xdr:col>
          <xdr:colOff>571500</xdr:colOff>
          <xdr:row>28</xdr:row>
          <xdr:rowOff>228600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1079500</xdr:colOff>
          <xdr:row>29</xdr:row>
          <xdr:rowOff>12700</xdr:rowOff>
        </xdr:from>
        <xdr:to>
          <xdr:col>4</xdr:col>
          <xdr:colOff>488950</xdr:colOff>
          <xdr:row>30</xdr:row>
          <xdr:rowOff>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5</xdr:col>
          <xdr:colOff>1219200</xdr:colOff>
          <xdr:row>31</xdr:row>
          <xdr:rowOff>19050</xdr:rowOff>
        </xdr:to>
        <xdr:sp macro="" textlink="">
          <xdr:nvSpPr>
            <xdr:cNvPr id="1305" name="Group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30</xdr:row>
          <xdr:rowOff>19050</xdr:rowOff>
        </xdr:from>
        <xdr:to>
          <xdr:col>2</xdr:col>
          <xdr:colOff>533400</xdr:colOff>
          <xdr:row>30</xdr:row>
          <xdr:rowOff>241300</xdr:rowOff>
        </xdr:to>
        <xdr:sp macro="" textlink="">
          <xdr:nvSpPr>
            <xdr:cNvPr id="1306" name="Option 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30</xdr:row>
          <xdr:rowOff>19050</xdr:rowOff>
        </xdr:from>
        <xdr:to>
          <xdr:col>2</xdr:col>
          <xdr:colOff>1009650</xdr:colOff>
          <xdr:row>30</xdr:row>
          <xdr:rowOff>241300</xdr:rowOff>
        </xdr:to>
        <xdr:sp macro="" textlink="">
          <xdr:nvSpPr>
            <xdr:cNvPr id="1307" name="Option Butto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29</xdr:row>
          <xdr:rowOff>12700</xdr:rowOff>
        </xdr:from>
        <xdr:to>
          <xdr:col>4</xdr:col>
          <xdr:colOff>1098550</xdr:colOff>
          <xdr:row>30</xdr:row>
          <xdr:rowOff>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984250</xdr:colOff>
          <xdr:row>30</xdr:row>
          <xdr:rowOff>12700</xdr:rowOff>
        </xdr:from>
        <xdr:to>
          <xdr:col>3</xdr:col>
          <xdr:colOff>323850</xdr:colOff>
          <xdr:row>30</xdr:row>
          <xdr:rowOff>228600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19050</xdr:colOff>
          <xdr:row>41</xdr:row>
          <xdr:rowOff>0</xdr:rowOff>
        </xdr:to>
        <xdr:sp macro="" textlink="">
          <xdr:nvSpPr>
            <xdr:cNvPr id="1322" name="Drop Dow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50800</xdr:rowOff>
        </xdr:from>
        <xdr:to>
          <xdr:col>3</xdr:col>
          <xdr:colOff>431800</xdr:colOff>
          <xdr:row>26</xdr:row>
          <xdr:rowOff>279400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Factory Defaulted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57150</xdr:rowOff>
        </xdr:from>
        <xdr:to>
          <xdr:col>4</xdr:col>
          <xdr:colOff>1047750</xdr:colOff>
          <xdr:row>26</xdr:row>
          <xdr:rowOff>285750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Compod Configuratin (ADS attached)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31750</xdr:rowOff>
        </xdr:from>
        <xdr:to>
          <xdr:col>6</xdr:col>
          <xdr:colOff>0</xdr:colOff>
          <xdr:row>26</xdr:row>
          <xdr:rowOff>438150</xdr:rowOff>
        </xdr:to>
        <xdr:sp macro="" textlink="">
          <xdr:nvSpPr>
            <xdr:cNvPr id="1328" name="Group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26</xdr:row>
          <xdr:rowOff>57150</xdr:rowOff>
        </xdr:from>
        <xdr:to>
          <xdr:col>5</xdr:col>
          <xdr:colOff>1193800</xdr:colOff>
          <xdr:row>26</xdr:row>
          <xdr:rowOff>285750</xdr:rowOff>
        </xdr:to>
        <xdr:sp macro="" textlink="">
          <xdr:nvSpPr>
            <xdr:cNvPr id="1338" name="Option Butto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swald_sierrainstruments_com/Documents/100-hp-ads%20(NEW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 ADS"/>
      <sheetName val="Calculator"/>
      <sheetName val="Conversions"/>
      <sheetName val="Options"/>
      <sheetName val="Gas Tables"/>
      <sheetName val="100-hp-ads (NEW)"/>
    </sheetNames>
    <definedNames>
      <definedName name="DropDown34_Ch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29">
    <pageSetUpPr fitToPage="1"/>
  </sheetPr>
  <dimension ref="A1:BF101"/>
  <sheetViews>
    <sheetView showGridLines="0" tabSelected="1" defaultGridColor="0" colorId="38" zoomScale="85" zoomScaleNormal="85" workbookViewId="0">
      <selection activeCell="BI6" sqref="BI6"/>
    </sheetView>
  </sheetViews>
  <sheetFormatPr defaultColWidth="9.44140625" defaultRowHeight="12.5" x14ac:dyDescent="0.25"/>
  <cols>
    <col min="1" max="1" width="27" style="102" customWidth="1"/>
    <col min="2" max="2" width="40.33203125" style="19" customWidth="1"/>
    <col min="3" max="3" width="20.6640625" style="34" customWidth="1"/>
    <col min="4" max="5" width="20.6640625" style="19" customWidth="1"/>
    <col min="6" max="6" width="21.44140625" style="19" customWidth="1"/>
    <col min="7" max="7" width="9.44140625" style="19" customWidth="1"/>
    <col min="8" max="8" width="25.44140625" style="19" hidden="1" customWidth="1"/>
    <col min="9" max="9" width="9.44140625" style="19" hidden="1" customWidth="1"/>
    <col min="10" max="12" width="7.33203125" style="19" hidden="1" customWidth="1"/>
    <col min="13" max="13" width="14.109375" style="19" hidden="1" customWidth="1"/>
    <col min="14" max="57" width="9.44140625" style="19" hidden="1" customWidth="1"/>
    <col min="58" max="58" width="9.44140625" style="24" hidden="1" customWidth="1"/>
    <col min="59" max="59" width="9.44140625" style="24" customWidth="1"/>
    <col min="60" max="16384" width="9.44140625" style="24"/>
  </cols>
  <sheetData>
    <row r="1" spans="1:57" ht="21" customHeight="1" thickBot="1" x14ac:dyDescent="0.3">
      <c r="A1" s="1" t="s">
        <v>0</v>
      </c>
      <c r="B1" s="26"/>
      <c r="C1" s="48"/>
      <c r="D1" s="26"/>
      <c r="E1" s="26"/>
      <c r="F1" s="26"/>
      <c r="H1" s="19" t="s">
        <v>1</v>
      </c>
      <c r="J1" s="19" t="s">
        <v>2</v>
      </c>
      <c r="K1" s="19" t="s">
        <v>2</v>
      </c>
      <c r="L1" s="19" t="s">
        <v>1</v>
      </c>
      <c r="M1" s="19" t="s">
        <v>2</v>
      </c>
      <c r="N1" s="19" t="s">
        <v>1</v>
      </c>
      <c r="O1" s="19" t="s">
        <v>1</v>
      </c>
      <c r="AD1" s="20" t="s">
        <v>3</v>
      </c>
    </row>
    <row r="2" spans="1:57" ht="20.149999999999999" customHeight="1" x14ac:dyDescent="0.25">
      <c r="A2" s="145" t="s">
        <v>4</v>
      </c>
      <c r="B2" s="27" t="s">
        <v>5</v>
      </c>
      <c r="C2" s="150"/>
      <c r="D2" s="151"/>
      <c r="E2" s="151"/>
      <c r="F2" s="152"/>
      <c r="H2" s="107" t="s">
        <v>6</v>
      </c>
      <c r="J2" s="107" t="s">
        <v>7</v>
      </c>
      <c r="K2" s="107" t="s">
        <v>8</v>
      </c>
      <c r="L2" s="107" t="s">
        <v>9</v>
      </c>
      <c r="M2" s="107" t="s">
        <v>10</v>
      </c>
      <c r="N2" s="107" t="s">
        <v>11</v>
      </c>
      <c r="O2" s="19" t="s">
        <v>12</v>
      </c>
      <c r="AD2" s="20" t="s">
        <v>1</v>
      </c>
    </row>
    <row r="3" spans="1:57" ht="20.149999999999999" customHeight="1" x14ac:dyDescent="0.25">
      <c r="A3" s="146"/>
      <c r="B3" s="28" t="s">
        <v>13</v>
      </c>
      <c r="C3" s="116"/>
      <c r="D3" s="121"/>
      <c r="E3" s="121"/>
      <c r="F3" s="148"/>
      <c r="H3" s="107" t="s">
        <v>14</v>
      </c>
      <c r="J3" s="107" t="s">
        <v>15</v>
      </c>
      <c r="K3" s="107" t="s">
        <v>16</v>
      </c>
      <c r="L3" s="107" t="s">
        <v>17</v>
      </c>
      <c r="M3" s="107" t="s">
        <v>18</v>
      </c>
      <c r="N3" s="107" t="s">
        <v>19</v>
      </c>
      <c r="O3" s="19" t="s">
        <v>20</v>
      </c>
      <c r="AD3" s="20" t="s">
        <v>21</v>
      </c>
    </row>
    <row r="4" spans="1:57" ht="20.149999999999999" customHeight="1" x14ac:dyDescent="0.25">
      <c r="A4" s="146"/>
      <c r="B4" s="28" t="s">
        <v>22</v>
      </c>
      <c r="C4" s="153"/>
      <c r="D4" s="154"/>
      <c r="E4" s="154"/>
      <c r="F4" s="155"/>
      <c r="H4" s="107" t="s">
        <v>23</v>
      </c>
      <c r="J4" s="107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AD4" s="20" t="s">
        <v>29</v>
      </c>
    </row>
    <row r="5" spans="1:57" ht="20.149999999999999" customHeight="1" x14ac:dyDescent="0.25">
      <c r="A5" s="146"/>
      <c r="B5" s="29" t="s">
        <v>30</v>
      </c>
      <c r="C5" s="116"/>
      <c r="D5" s="121"/>
      <c r="E5" s="121"/>
      <c r="F5" s="148"/>
      <c r="H5" s="107" t="s">
        <v>31</v>
      </c>
      <c r="J5" s="107" t="s">
        <v>32</v>
      </c>
      <c r="K5" s="107"/>
      <c r="L5" s="107" t="s">
        <v>33</v>
      </c>
      <c r="M5" s="107" t="s">
        <v>34</v>
      </c>
      <c r="N5" s="107" t="s">
        <v>35</v>
      </c>
      <c r="AD5" s="20" t="s">
        <v>36</v>
      </c>
    </row>
    <row r="6" spans="1:57" ht="20.149999999999999" customHeight="1" x14ac:dyDescent="0.25">
      <c r="A6" s="146"/>
      <c r="B6" s="30" t="s">
        <v>37</v>
      </c>
      <c r="C6" s="49"/>
      <c r="D6" s="47" t="s">
        <v>38</v>
      </c>
      <c r="E6" s="50"/>
      <c r="F6" s="51"/>
      <c r="H6" s="107" t="s">
        <v>39</v>
      </c>
      <c r="J6" s="107" t="s">
        <v>40</v>
      </c>
      <c r="L6" s="107"/>
      <c r="M6" s="107" t="s">
        <v>41</v>
      </c>
      <c r="N6" s="107" t="s">
        <v>42</v>
      </c>
      <c r="AD6" s="20" t="s">
        <v>43</v>
      </c>
    </row>
    <row r="7" spans="1:57" ht="20.149999999999999" customHeight="1" x14ac:dyDescent="0.25">
      <c r="A7" s="146"/>
      <c r="B7" s="29" t="s">
        <v>44</v>
      </c>
      <c r="C7" s="49"/>
      <c r="D7" s="55" t="s">
        <v>45</v>
      </c>
      <c r="E7" s="50"/>
      <c r="F7" s="51"/>
      <c r="H7" s="107" t="s">
        <v>46</v>
      </c>
      <c r="J7" s="107" t="s">
        <v>47</v>
      </c>
      <c r="K7" s="107"/>
      <c r="L7" s="107"/>
      <c r="M7" s="107" t="s">
        <v>48</v>
      </c>
      <c r="N7" s="107" t="s">
        <v>49</v>
      </c>
      <c r="AD7" s="19" t="s">
        <v>50</v>
      </c>
    </row>
    <row r="8" spans="1:57" ht="20.149999999999999" customHeight="1" x14ac:dyDescent="0.25">
      <c r="A8" s="146"/>
      <c r="B8" s="31" t="s">
        <v>51</v>
      </c>
      <c r="C8" s="52"/>
      <c r="D8" s="53"/>
      <c r="E8" s="53"/>
      <c r="F8" s="54"/>
      <c r="H8" s="107" t="s">
        <v>52</v>
      </c>
      <c r="J8" s="107" t="s">
        <v>53</v>
      </c>
      <c r="K8" s="107"/>
      <c r="L8" s="107"/>
      <c r="M8" s="107" t="s">
        <v>54</v>
      </c>
      <c r="AD8" s="19" t="s">
        <v>55</v>
      </c>
    </row>
    <row r="9" spans="1:57" ht="20.149999999999999" customHeight="1" thickBot="1" x14ac:dyDescent="0.3">
      <c r="A9" s="147"/>
      <c r="B9" s="32" t="s">
        <v>56</v>
      </c>
      <c r="C9" s="157"/>
      <c r="D9" s="158"/>
      <c r="E9" s="158"/>
      <c r="F9" s="159"/>
      <c r="H9" s="107" t="s">
        <v>57</v>
      </c>
      <c r="J9" s="107" t="s">
        <v>58</v>
      </c>
      <c r="K9" s="107"/>
      <c r="L9" s="107"/>
      <c r="M9" s="107" t="s">
        <v>59</v>
      </c>
      <c r="AD9" s="19" t="s">
        <v>60</v>
      </c>
    </row>
    <row r="10" spans="1:57" s="25" customFormat="1" ht="15" customHeight="1" x14ac:dyDescent="0.25">
      <c r="A10" s="92"/>
      <c r="B10" s="33"/>
      <c r="C10" s="156"/>
      <c r="D10" s="156"/>
      <c r="E10" s="156"/>
      <c r="F10" s="156"/>
      <c r="G10" s="20"/>
      <c r="H10" s="107" t="s">
        <v>61</v>
      </c>
      <c r="I10" s="20"/>
      <c r="J10" s="107" t="s">
        <v>62</v>
      </c>
      <c r="K10" s="107"/>
      <c r="L10" s="107"/>
      <c r="M10" s="107" t="s">
        <v>63</v>
      </c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9" t="s">
        <v>64</v>
      </c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3.5" customHeight="1" x14ac:dyDescent="0.3">
      <c r="A11" s="93"/>
      <c r="B11" s="34"/>
      <c r="C11" s="149" t="s">
        <v>65</v>
      </c>
      <c r="D11" s="140"/>
      <c r="E11" s="140"/>
      <c r="F11" s="140"/>
      <c r="H11" s="107" t="s">
        <v>66</v>
      </c>
      <c r="J11" s="107" t="s">
        <v>67</v>
      </c>
      <c r="K11" s="107"/>
      <c r="L11" s="107"/>
      <c r="M11" s="107" t="s">
        <v>68</v>
      </c>
      <c r="AD11" s="19" t="s">
        <v>69</v>
      </c>
    </row>
    <row r="12" spans="1:57" s="25" customFormat="1" ht="20.149999999999999" customHeight="1" x14ac:dyDescent="0.25">
      <c r="A12" s="94" t="s">
        <v>70</v>
      </c>
      <c r="B12" s="30" t="s">
        <v>71</v>
      </c>
      <c r="C12" s="144"/>
      <c r="D12" s="144"/>
      <c r="E12" s="144"/>
      <c r="F12" s="144"/>
      <c r="G12" s="20"/>
      <c r="H12" s="107" t="s">
        <v>72</v>
      </c>
      <c r="I12" s="20"/>
      <c r="J12" s="107"/>
      <c r="K12" s="107"/>
      <c r="L12" s="107"/>
      <c r="M12" s="107" t="s">
        <v>73</v>
      </c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9" t="s">
        <v>74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25" customFormat="1" ht="20.149999999999999" customHeight="1" x14ac:dyDescent="0.25">
      <c r="A13" s="95"/>
      <c r="B13" s="35" t="s">
        <v>75</v>
      </c>
      <c r="C13" s="137"/>
      <c r="D13" s="138"/>
      <c r="E13" s="138"/>
      <c r="F13" s="139"/>
      <c r="G13" s="20"/>
      <c r="H13" s="107" t="s">
        <v>76</v>
      </c>
      <c r="I13" s="20"/>
      <c r="J13" s="107"/>
      <c r="K13" s="107"/>
      <c r="L13" s="107"/>
      <c r="M13" s="107" t="s">
        <v>77</v>
      </c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25" customFormat="1" ht="20.149999999999999" customHeight="1" x14ac:dyDescent="0.25">
      <c r="A14" s="96"/>
      <c r="B14" s="35" t="s">
        <v>78</v>
      </c>
      <c r="C14" s="137"/>
      <c r="D14" s="138"/>
      <c r="E14" s="138"/>
      <c r="F14" s="139"/>
      <c r="G14" s="20"/>
      <c r="H14" s="107" t="s">
        <v>79</v>
      </c>
      <c r="I14" s="20"/>
      <c r="J14" s="20"/>
      <c r="K14" s="107"/>
      <c r="L14" s="107"/>
      <c r="M14" s="107" t="s">
        <v>80</v>
      </c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9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25" customFormat="1" ht="20.149999999999999" customHeight="1" x14ac:dyDescent="0.25">
      <c r="A15" s="95"/>
      <c r="B15" s="35" t="s">
        <v>81</v>
      </c>
      <c r="C15" s="118"/>
      <c r="D15" s="119"/>
      <c r="E15" s="119"/>
      <c r="F15" s="120"/>
      <c r="G15" s="20"/>
      <c r="H15" s="107" t="s">
        <v>82</v>
      </c>
      <c r="I15" s="20"/>
      <c r="J15" s="20"/>
      <c r="K15" s="107"/>
      <c r="L15" s="107"/>
      <c r="M15" s="107" t="s">
        <v>83</v>
      </c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25" customFormat="1" ht="20.149999999999999" customHeight="1" x14ac:dyDescent="0.25">
      <c r="A16" s="96"/>
      <c r="B16" s="36" t="s">
        <v>84</v>
      </c>
      <c r="C16" s="137"/>
      <c r="D16" s="138"/>
      <c r="E16" s="138"/>
      <c r="F16" s="139"/>
      <c r="G16" s="20"/>
      <c r="H16" s="107" t="s">
        <v>85</v>
      </c>
      <c r="I16" s="100"/>
      <c r="J16" s="20"/>
      <c r="K16" s="107"/>
      <c r="L16" s="107"/>
      <c r="M16" s="107" t="s">
        <v>86</v>
      </c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25" customFormat="1" ht="18.75" customHeight="1" x14ac:dyDescent="0.25">
      <c r="A17" s="97"/>
      <c r="B17" s="37"/>
      <c r="C17" s="123"/>
      <c r="D17" s="123"/>
      <c r="E17" s="123"/>
      <c r="F17" s="123"/>
      <c r="G17" s="20"/>
      <c r="H17" s="107" t="s">
        <v>87</v>
      </c>
      <c r="I17" s="100"/>
      <c r="J17" s="20"/>
      <c r="K17" s="107"/>
      <c r="L17" s="107"/>
      <c r="M17" s="107" t="s">
        <v>88</v>
      </c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25" customFormat="1" ht="20.149999999999999" customHeight="1" x14ac:dyDescent="0.25">
      <c r="A18" s="94" t="s">
        <v>89</v>
      </c>
      <c r="B18" s="30" t="s">
        <v>90</v>
      </c>
      <c r="C18" s="144"/>
      <c r="D18" s="144"/>
      <c r="E18" s="144"/>
      <c r="F18" s="144"/>
      <c r="G18" s="20"/>
      <c r="H18" s="107" t="s">
        <v>91</v>
      </c>
      <c r="I18" s="20"/>
      <c r="J18" s="20"/>
      <c r="K18" s="107"/>
      <c r="L18" s="107"/>
      <c r="M18" s="20" t="s">
        <v>92</v>
      </c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 t="s">
        <v>74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25" customFormat="1" ht="24.75" customHeight="1" x14ac:dyDescent="0.25">
      <c r="A19" s="114" t="s">
        <v>93</v>
      </c>
      <c r="B19" s="38" t="s">
        <v>94</v>
      </c>
      <c r="C19" s="137"/>
      <c r="D19" s="138"/>
      <c r="E19" s="138"/>
      <c r="F19" s="139"/>
      <c r="G19" s="20"/>
      <c r="H19" s="107" t="s">
        <v>95</v>
      </c>
      <c r="I19" s="20"/>
      <c r="J19" s="20"/>
      <c r="K19" s="107"/>
      <c r="L19" s="107"/>
      <c r="M19" s="108" t="s">
        <v>96</v>
      </c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25" customFormat="1" ht="20.149999999999999" customHeight="1" x14ac:dyDescent="0.25">
      <c r="A20" s="115"/>
      <c r="B20" s="35" t="s">
        <v>97</v>
      </c>
      <c r="C20" s="137"/>
      <c r="D20" s="138"/>
      <c r="E20" s="138"/>
      <c r="F20" s="139"/>
      <c r="G20" s="20"/>
      <c r="H20" s="107" t="s">
        <v>98</v>
      </c>
      <c r="I20" s="20"/>
      <c r="J20" s="20"/>
      <c r="K20" s="107"/>
      <c r="L20" s="107"/>
      <c r="M20" s="107" t="s">
        <v>99</v>
      </c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25" customFormat="1" ht="20.149999999999999" customHeight="1" x14ac:dyDescent="0.25">
      <c r="A21" s="96"/>
      <c r="B21" s="36" t="s">
        <v>100</v>
      </c>
      <c r="C21" s="126"/>
      <c r="D21" s="123"/>
      <c r="E21" s="123"/>
      <c r="F21" s="127"/>
      <c r="G21" s="20"/>
      <c r="H21" s="107" t="s">
        <v>101</v>
      </c>
      <c r="I21" s="100"/>
      <c r="J21" s="20"/>
      <c r="K21" s="107"/>
      <c r="L21" s="107"/>
      <c r="M21" s="107" t="s">
        <v>102</v>
      </c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25" customFormat="1" ht="18.75" customHeight="1" x14ac:dyDescent="0.25">
      <c r="A22" s="96"/>
      <c r="B22" s="36" t="s">
        <v>103</v>
      </c>
      <c r="C22" s="118"/>
      <c r="D22" s="119"/>
      <c r="E22" s="119"/>
      <c r="F22" s="120"/>
      <c r="G22" s="20"/>
      <c r="H22" s="107" t="s">
        <v>104</v>
      </c>
      <c r="I22" s="20"/>
      <c r="J22" s="20"/>
      <c r="K22" s="107"/>
      <c r="L22" s="107"/>
      <c r="M22" s="10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25" customFormat="1" ht="18.75" customHeight="1" x14ac:dyDescent="0.25">
      <c r="A23" s="96"/>
      <c r="B23" s="30" t="s">
        <v>105</v>
      </c>
      <c r="C23" s="56"/>
      <c r="D23" s="56"/>
      <c r="E23" s="56"/>
      <c r="F23" s="57"/>
      <c r="G23" s="20"/>
      <c r="H23" s="107"/>
      <c r="I23" s="20"/>
      <c r="J23" s="107"/>
      <c r="K23" s="107"/>
      <c r="L23" s="107"/>
      <c r="M23" s="10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25" customFormat="1" ht="20.149999999999999" customHeight="1" x14ac:dyDescent="0.25">
      <c r="A24" s="98"/>
      <c r="B24" s="37"/>
      <c r="C24" s="123"/>
      <c r="D24" s="123"/>
      <c r="E24" s="123"/>
      <c r="F24" s="123"/>
      <c r="G24" s="20"/>
      <c r="H24" s="107" t="s">
        <v>106</v>
      </c>
      <c r="I24" s="20"/>
      <c r="J24" s="107"/>
      <c r="K24" s="107"/>
      <c r="L24" s="10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25" customFormat="1" ht="20.149999999999999" customHeight="1" x14ac:dyDescent="0.25">
      <c r="A25" s="94" t="s">
        <v>107</v>
      </c>
      <c r="B25" s="39" t="s">
        <v>108</v>
      </c>
      <c r="C25" s="141"/>
      <c r="D25" s="141"/>
      <c r="E25" s="141"/>
      <c r="F25" s="141"/>
      <c r="G25" s="20"/>
      <c r="H25" s="107" t="s">
        <v>109</v>
      </c>
      <c r="I25" s="20"/>
      <c r="J25" s="20" t="s">
        <v>1</v>
      </c>
      <c r="K25" s="107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25" customFormat="1" ht="20.25" customHeight="1" x14ac:dyDescent="0.25">
      <c r="A26" s="96"/>
      <c r="B26" s="40" t="s">
        <v>110</v>
      </c>
      <c r="C26" s="116"/>
      <c r="D26" s="121"/>
      <c r="E26" s="121"/>
      <c r="F26" s="122"/>
      <c r="G26" s="20"/>
      <c r="H26" s="107" t="s">
        <v>111</v>
      </c>
      <c r="I26" s="20"/>
      <c r="J26" s="20" t="s">
        <v>112</v>
      </c>
      <c r="K26" s="107"/>
      <c r="L26" s="10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25" customFormat="1" ht="35.25" customHeight="1" x14ac:dyDescent="0.25">
      <c r="A27" s="99"/>
      <c r="B27" s="30" t="s">
        <v>113</v>
      </c>
      <c r="C27" s="59"/>
      <c r="D27" s="50"/>
      <c r="E27" s="50"/>
      <c r="F27" s="58"/>
      <c r="G27" s="20"/>
      <c r="H27" s="107" t="s">
        <v>114</v>
      </c>
      <c r="I27" s="20"/>
      <c r="J27" s="19" t="s">
        <v>115</v>
      </c>
      <c r="K27" s="107"/>
      <c r="L27" s="10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25" customFormat="1" ht="20.149999999999999" customHeight="1" x14ac:dyDescent="0.25">
      <c r="A28" s="99"/>
      <c r="B28" s="41"/>
      <c r="C28" s="53"/>
      <c r="D28" s="60"/>
      <c r="E28" s="60"/>
      <c r="F28" s="60"/>
      <c r="G28" s="20"/>
      <c r="H28" s="107" t="s">
        <v>116</v>
      </c>
      <c r="I28" s="20"/>
      <c r="J28" s="19" t="s">
        <v>117</v>
      </c>
      <c r="K28" s="107"/>
      <c r="L28" s="10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25" customFormat="1" ht="20.149999999999999" customHeight="1" x14ac:dyDescent="0.25">
      <c r="A29" s="94" t="s">
        <v>118</v>
      </c>
      <c r="B29" s="42" t="s">
        <v>119</v>
      </c>
      <c r="C29" s="61"/>
      <c r="D29" s="62" t="s">
        <v>120</v>
      </c>
      <c r="E29" s="63"/>
      <c r="F29" s="64"/>
      <c r="G29" s="20"/>
      <c r="H29" s="107" t="s">
        <v>121</v>
      </c>
      <c r="I29" s="19"/>
      <c r="J29" s="19" t="s">
        <v>122</v>
      </c>
      <c r="K29" s="20"/>
      <c r="L29" s="20"/>
      <c r="M29" s="19"/>
      <c r="N29" s="20"/>
      <c r="O29" s="19"/>
      <c r="P29" s="99"/>
      <c r="Q29" s="19"/>
      <c r="R29" s="100"/>
      <c r="S29" s="19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20.149999999999999" customHeight="1" x14ac:dyDescent="0.25">
      <c r="A30" s="96"/>
      <c r="B30" s="30" t="s">
        <v>123</v>
      </c>
      <c r="C30" s="65"/>
      <c r="D30" s="56"/>
      <c r="E30" s="142" t="s">
        <v>124</v>
      </c>
      <c r="F30" s="143"/>
      <c r="H30" s="107"/>
      <c r="K30" s="20"/>
      <c r="L30" s="20"/>
      <c r="M30" s="19" t="s">
        <v>2</v>
      </c>
      <c r="N30" s="20"/>
    </row>
    <row r="31" spans="1:57" ht="20.149999999999999" customHeight="1" x14ac:dyDescent="0.25">
      <c r="A31" s="100"/>
      <c r="B31" s="30" t="s">
        <v>125</v>
      </c>
      <c r="C31" s="59"/>
      <c r="D31" s="56"/>
      <c r="E31" s="66"/>
      <c r="F31" s="67"/>
      <c r="H31" s="107"/>
      <c r="K31" s="20"/>
      <c r="L31" s="20"/>
      <c r="M31" s="19" t="s">
        <v>126</v>
      </c>
      <c r="N31" s="20"/>
    </row>
    <row r="32" spans="1:57" ht="23.25" customHeight="1" x14ac:dyDescent="0.25">
      <c r="A32" s="99"/>
      <c r="B32" s="30" t="s">
        <v>127</v>
      </c>
      <c r="C32" s="65"/>
      <c r="D32" s="68"/>
      <c r="E32" s="68"/>
      <c r="F32" s="69"/>
      <c r="H32" s="107"/>
      <c r="K32" s="20"/>
      <c r="L32" s="20"/>
      <c r="M32" s="19" t="s">
        <v>15</v>
      </c>
      <c r="N32" s="20"/>
    </row>
    <row r="33" spans="1:57" ht="20.149999999999999" customHeight="1" x14ac:dyDescent="0.3">
      <c r="A33" s="101"/>
      <c r="C33" s="140"/>
      <c r="D33" s="140"/>
      <c r="E33" s="140"/>
      <c r="F33" s="140"/>
      <c r="H33" s="20" t="s">
        <v>2</v>
      </c>
      <c r="J33" s="20"/>
      <c r="K33" s="20"/>
      <c r="L33" s="20"/>
      <c r="N33" s="20"/>
      <c r="AJ33" s="20" t="s">
        <v>21</v>
      </c>
    </row>
    <row r="34" spans="1:57" ht="20.149999999999999" customHeight="1" x14ac:dyDescent="0.25">
      <c r="A34" s="94" t="s">
        <v>129</v>
      </c>
      <c r="B34" s="43"/>
      <c r="C34" s="70"/>
      <c r="D34" s="71"/>
      <c r="E34" s="72"/>
      <c r="F34" s="73"/>
      <c r="H34" s="19" t="s">
        <v>130</v>
      </c>
      <c r="J34" s="20"/>
      <c r="K34" s="20"/>
      <c r="L34" s="20"/>
      <c r="N34" s="20"/>
      <c r="AJ34" s="20"/>
    </row>
    <row r="35" spans="1:57" ht="19.5" customHeight="1" x14ac:dyDescent="0.25">
      <c r="A35" s="96"/>
      <c r="B35" s="30" t="s">
        <v>131</v>
      </c>
      <c r="C35" s="116"/>
      <c r="D35" s="121"/>
      <c r="E35" s="122"/>
      <c r="F35" s="74"/>
      <c r="H35" s="19" t="s">
        <v>132</v>
      </c>
      <c r="J35" s="20"/>
      <c r="K35" s="20"/>
      <c r="L35" s="20"/>
      <c r="N35" s="20"/>
      <c r="AJ35" s="20" t="s">
        <v>29</v>
      </c>
    </row>
    <row r="36" spans="1:57" ht="20.25" customHeight="1" x14ac:dyDescent="0.25">
      <c r="A36" s="96"/>
      <c r="B36" s="44" t="s">
        <v>133</v>
      </c>
      <c r="C36" s="75" t="s">
        <v>134</v>
      </c>
      <c r="D36" s="76" t="s">
        <v>135</v>
      </c>
      <c r="E36" s="76" t="s">
        <v>136</v>
      </c>
      <c r="F36" s="77" t="s">
        <v>137</v>
      </c>
      <c r="H36" s="19" t="s">
        <v>138</v>
      </c>
      <c r="J36" s="20"/>
      <c r="L36" s="20"/>
      <c r="AJ36" s="20" t="s">
        <v>36</v>
      </c>
    </row>
    <row r="37" spans="1:57" ht="20.25" customHeight="1" x14ac:dyDescent="0.25">
      <c r="A37" s="96"/>
      <c r="B37" s="30" t="s">
        <v>139</v>
      </c>
      <c r="C37" s="78"/>
      <c r="D37" s="79"/>
      <c r="E37" s="80"/>
      <c r="F37" s="81"/>
      <c r="H37" s="19" t="s">
        <v>140</v>
      </c>
      <c r="J37" s="20"/>
      <c r="K37" s="20"/>
      <c r="L37" s="20"/>
      <c r="M37" s="109"/>
      <c r="AJ37" s="20" t="s">
        <v>43</v>
      </c>
    </row>
    <row r="38" spans="1:57" ht="20.25" customHeight="1" x14ac:dyDescent="0.25">
      <c r="A38" s="96"/>
      <c r="B38" s="45" t="s">
        <v>141</v>
      </c>
      <c r="C38" s="80"/>
      <c r="D38" s="82"/>
      <c r="E38" s="80"/>
      <c r="F38" s="81"/>
      <c r="H38" s="20" t="s">
        <v>128</v>
      </c>
      <c r="J38" s="20"/>
      <c r="K38" s="20"/>
      <c r="L38" s="20"/>
      <c r="M38" s="109"/>
      <c r="AJ38" s="19" t="s">
        <v>50</v>
      </c>
    </row>
    <row r="39" spans="1:57" ht="20.25" customHeight="1" x14ac:dyDescent="0.25">
      <c r="A39" s="96"/>
      <c r="B39" s="45" t="s">
        <v>142</v>
      </c>
      <c r="C39" s="78"/>
      <c r="D39" s="83"/>
      <c r="E39" s="79"/>
      <c r="F39" s="81"/>
      <c r="H39" s="20"/>
      <c r="I39" s="20"/>
      <c r="J39" s="20"/>
      <c r="K39" s="20"/>
      <c r="L39" s="20"/>
      <c r="M39" s="109"/>
      <c r="O39" s="20"/>
      <c r="P39" s="20"/>
      <c r="Q39" s="20"/>
      <c r="R39" s="20"/>
      <c r="S39" s="20"/>
      <c r="AJ39" s="19" t="s">
        <v>55</v>
      </c>
    </row>
    <row r="40" spans="1:57" s="25" customFormat="1" ht="20.25" customHeight="1" x14ac:dyDescent="0.25">
      <c r="A40" s="96"/>
      <c r="B40" s="30" t="s">
        <v>143</v>
      </c>
      <c r="C40" s="78"/>
      <c r="D40" s="83"/>
      <c r="E40" s="79"/>
      <c r="F40" s="84"/>
      <c r="G40" s="20"/>
      <c r="H40" s="99"/>
      <c r="I40" s="20"/>
      <c r="J40" s="20"/>
      <c r="K40" s="20"/>
      <c r="L40" s="20"/>
      <c r="M40" s="109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19" t="s">
        <v>60</v>
      </c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25" customFormat="1" ht="25.5" customHeight="1" x14ac:dyDescent="0.25">
      <c r="A41" s="96"/>
      <c r="B41" s="30" t="s">
        <v>144</v>
      </c>
      <c r="C41" s="85"/>
      <c r="D41" s="86" t="s">
        <v>145</v>
      </c>
      <c r="E41" s="124"/>
      <c r="F41" s="125"/>
      <c r="G41" s="20"/>
      <c r="H41" s="20"/>
      <c r="I41" s="19"/>
      <c r="J41" s="20"/>
      <c r="K41" s="20"/>
      <c r="L41" s="20"/>
      <c r="M41" s="109"/>
      <c r="N41" s="19"/>
      <c r="O41" s="19"/>
      <c r="P41" s="19"/>
      <c r="Q41" s="19"/>
      <c r="R41" s="19"/>
      <c r="S41" s="19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19" t="s">
        <v>64</v>
      </c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20.25" customHeight="1" x14ac:dyDescent="0.25">
      <c r="B42" s="30" t="s">
        <v>146</v>
      </c>
      <c r="C42" s="85" t="s">
        <v>147</v>
      </c>
      <c r="D42" s="85"/>
      <c r="E42" s="87" t="s">
        <v>148</v>
      </c>
      <c r="F42" s="88"/>
      <c r="H42" s="20"/>
      <c r="J42" s="20"/>
      <c r="K42" s="20"/>
      <c r="L42" s="20"/>
      <c r="M42" s="20"/>
      <c r="AJ42" s="19" t="s">
        <v>69</v>
      </c>
    </row>
    <row r="43" spans="1:57" ht="21" customHeight="1" x14ac:dyDescent="0.25">
      <c r="B43" s="19" t="s">
        <v>149</v>
      </c>
      <c r="H43" s="20"/>
      <c r="J43" s="20"/>
      <c r="K43" s="20"/>
      <c r="L43" s="20"/>
      <c r="M43" s="20"/>
      <c r="AJ43" s="19" t="s">
        <v>74</v>
      </c>
    </row>
    <row r="44" spans="1:57" ht="15" customHeight="1" x14ac:dyDescent="0.25">
      <c r="B44" s="20" t="s">
        <v>150</v>
      </c>
      <c r="J44" s="20"/>
      <c r="K44" s="20"/>
      <c r="L44" s="20"/>
      <c r="M44" s="20"/>
    </row>
    <row r="45" spans="1:57" x14ac:dyDescent="0.25">
      <c r="B45" s="20"/>
      <c r="J45" s="20"/>
      <c r="K45" s="20"/>
      <c r="L45" s="20"/>
      <c r="M45" s="20"/>
    </row>
    <row r="46" spans="1:57" ht="13" x14ac:dyDescent="0.3">
      <c r="B46" s="46" t="s">
        <v>151</v>
      </c>
      <c r="J46" s="20"/>
      <c r="K46" s="20"/>
      <c r="L46" s="20"/>
      <c r="M46" s="20"/>
    </row>
    <row r="47" spans="1:57" x14ac:dyDescent="0.25">
      <c r="J47" s="20"/>
      <c r="K47" s="20"/>
      <c r="L47" s="20"/>
      <c r="M47" s="20"/>
    </row>
    <row r="48" spans="1:57" ht="13" x14ac:dyDescent="0.25">
      <c r="A48" s="103" t="s">
        <v>152</v>
      </c>
      <c r="B48" s="128"/>
      <c r="C48" s="129"/>
      <c r="D48" s="129"/>
      <c r="E48" s="129"/>
      <c r="F48" s="130"/>
      <c r="J48" s="20"/>
      <c r="K48" s="110"/>
      <c r="L48" s="50"/>
      <c r="M48" s="50"/>
    </row>
    <row r="49" spans="1:18" ht="21.75" customHeight="1" x14ac:dyDescent="0.25">
      <c r="B49" s="131"/>
      <c r="C49" s="132"/>
      <c r="D49" s="132"/>
      <c r="E49" s="132"/>
      <c r="F49" s="133"/>
      <c r="J49" s="20"/>
      <c r="K49" s="20"/>
      <c r="L49" s="20"/>
      <c r="M49" s="20"/>
    </row>
    <row r="50" spans="1:18" x14ac:dyDescent="0.25">
      <c r="B50" s="131"/>
      <c r="C50" s="132"/>
      <c r="D50" s="132"/>
      <c r="E50" s="132"/>
      <c r="F50" s="133"/>
      <c r="J50" s="20"/>
      <c r="K50" s="20"/>
      <c r="L50" s="20"/>
      <c r="M50" s="20"/>
    </row>
    <row r="51" spans="1:18" x14ac:dyDescent="0.25">
      <c r="B51" s="134"/>
      <c r="C51" s="135"/>
      <c r="D51" s="135"/>
      <c r="E51" s="135"/>
      <c r="F51" s="136"/>
      <c r="K51" s="20"/>
      <c r="L51" s="20"/>
      <c r="M51" s="20"/>
    </row>
    <row r="52" spans="1:18" ht="46.5" customHeight="1" x14ac:dyDescent="0.25">
      <c r="H52" s="20"/>
      <c r="J52" s="20"/>
      <c r="K52" s="20"/>
      <c r="L52" s="20"/>
      <c r="N52" s="20"/>
      <c r="P52" s="99"/>
      <c r="R52" s="100"/>
    </row>
    <row r="53" spans="1:18" ht="20.25" customHeight="1" x14ac:dyDescent="0.25">
      <c r="A53" s="104" t="s">
        <v>153</v>
      </c>
      <c r="B53" s="40" t="s">
        <v>154</v>
      </c>
      <c r="C53" s="116"/>
      <c r="D53" s="117"/>
      <c r="E53" s="50"/>
      <c r="F53" s="43"/>
      <c r="H53" s="20"/>
      <c r="J53" s="20"/>
      <c r="K53" s="20"/>
      <c r="L53" s="20"/>
      <c r="N53" s="109"/>
    </row>
    <row r="54" spans="1:18" ht="20.25" customHeight="1" x14ac:dyDescent="0.3">
      <c r="A54" s="105"/>
      <c r="B54" s="44" t="s">
        <v>133</v>
      </c>
      <c r="C54" s="75" t="s">
        <v>134</v>
      </c>
      <c r="D54" s="76" t="s">
        <v>135</v>
      </c>
      <c r="E54" s="76" t="s">
        <v>136</v>
      </c>
      <c r="F54" s="77" t="s">
        <v>137</v>
      </c>
      <c r="H54" s="20"/>
      <c r="K54" s="20"/>
      <c r="L54" s="20"/>
      <c r="N54" s="109"/>
    </row>
    <row r="55" spans="1:18" ht="20.25" customHeight="1" x14ac:dyDescent="0.3">
      <c r="A55" s="105"/>
      <c r="B55" s="30" t="s">
        <v>139</v>
      </c>
      <c r="C55" s="89"/>
      <c r="D55" s="90"/>
      <c r="E55" s="91"/>
      <c r="F55" s="81"/>
      <c r="H55" s="20"/>
      <c r="K55" s="20"/>
      <c r="N55" s="109"/>
    </row>
    <row r="56" spans="1:18" ht="20.25" customHeight="1" x14ac:dyDescent="0.3">
      <c r="A56" s="105"/>
      <c r="B56" s="45" t="s">
        <v>155</v>
      </c>
      <c r="C56" s="111" t="s">
        <v>156</v>
      </c>
      <c r="D56" s="112"/>
      <c r="E56" s="113"/>
      <c r="F56" s="81"/>
      <c r="H56" s="20"/>
      <c r="K56" s="20"/>
      <c r="N56" s="109"/>
    </row>
    <row r="57" spans="1:18" ht="20.25" customHeight="1" x14ac:dyDescent="0.3">
      <c r="A57" s="105"/>
      <c r="B57" s="45" t="s">
        <v>142</v>
      </c>
      <c r="C57" s="111" t="s">
        <v>156</v>
      </c>
      <c r="D57" s="112"/>
      <c r="E57" s="113"/>
      <c r="F57" s="81"/>
      <c r="H57" s="20"/>
      <c r="K57" s="20"/>
      <c r="N57" s="109"/>
    </row>
    <row r="58" spans="1:18" ht="20.25" customHeight="1" x14ac:dyDescent="0.3">
      <c r="A58" s="105"/>
      <c r="B58" s="30" t="s">
        <v>157</v>
      </c>
      <c r="C58" s="111" t="s">
        <v>156</v>
      </c>
      <c r="D58" s="112"/>
      <c r="E58" s="113"/>
      <c r="F58" s="84"/>
      <c r="H58" s="20"/>
      <c r="K58" s="20"/>
      <c r="N58" s="109"/>
    </row>
    <row r="59" spans="1:18" ht="20.25" customHeight="1" x14ac:dyDescent="0.3">
      <c r="A59" s="105"/>
      <c r="H59" s="20"/>
      <c r="K59" s="20"/>
    </row>
    <row r="60" spans="1:18" ht="20.25" customHeight="1" x14ac:dyDescent="0.25">
      <c r="A60" s="106"/>
      <c r="B60" s="47" t="s">
        <v>154</v>
      </c>
      <c r="C60" s="49"/>
      <c r="D60" s="50"/>
      <c r="E60" s="50"/>
      <c r="F60" s="43" t="s">
        <v>158</v>
      </c>
      <c r="H60" s="20"/>
    </row>
    <row r="61" spans="1:18" ht="20.25" customHeight="1" x14ac:dyDescent="0.3">
      <c r="A61" s="105"/>
      <c r="B61" s="44" t="s">
        <v>133</v>
      </c>
      <c r="C61" s="75" t="s">
        <v>134</v>
      </c>
      <c r="D61" s="76" t="s">
        <v>135</v>
      </c>
      <c r="E61" s="76" t="s">
        <v>136</v>
      </c>
      <c r="F61" s="77" t="s">
        <v>137</v>
      </c>
      <c r="H61" s="20"/>
      <c r="J61" s="109"/>
    </row>
    <row r="62" spans="1:18" ht="20.25" customHeight="1" x14ac:dyDescent="0.3">
      <c r="A62" s="105"/>
      <c r="B62" s="30" t="s">
        <v>139</v>
      </c>
      <c r="C62" s="89"/>
      <c r="D62" s="90"/>
      <c r="E62" s="91"/>
      <c r="F62" s="81"/>
      <c r="H62" s="20"/>
      <c r="J62" s="109"/>
      <c r="L62" s="109"/>
    </row>
    <row r="63" spans="1:18" ht="20.25" customHeight="1" x14ac:dyDescent="0.3">
      <c r="A63" s="105"/>
      <c r="B63" s="45" t="s">
        <v>155</v>
      </c>
      <c r="C63" s="111" t="s">
        <v>156</v>
      </c>
      <c r="D63" s="112"/>
      <c r="E63" s="113"/>
      <c r="F63" s="81"/>
      <c r="H63" s="20"/>
      <c r="J63" s="109"/>
      <c r="L63" s="109"/>
    </row>
    <row r="64" spans="1:18" ht="20.25" customHeight="1" x14ac:dyDescent="0.25">
      <c r="B64" s="45" t="s">
        <v>142</v>
      </c>
      <c r="C64" s="111" t="s">
        <v>156</v>
      </c>
      <c r="D64" s="112"/>
      <c r="E64" s="113"/>
      <c r="F64" s="81"/>
      <c r="H64" s="20"/>
      <c r="J64" s="109"/>
      <c r="L64" s="109"/>
    </row>
    <row r="65" spans="1:12" ht="20.25" customHeight="1" x14ac:dyDescent="0.25">
      <c r="B65" s="30" t="s">
        <v>157</v>
      </c>
      <c r="C65" s="111" t="s">
        <v>156</v>
      </c>
      <c r="D65" s="112"/>
      <c r="E65" s="113"/>
      <c r="F65" s="84"/>
      <c r="J65" s="20"/>
      <c r="L65" s="109"/>
    </row>
    <row r="66" spans="1:12" ht="20.25" customHeight="1" x14ac:dyDescent="0.25">
      <c r="J66" s="20"/>
      <c r="L66" s="20"/>
    </row>
    <row r="67" spans="1:12" ht="20.25" customHeight="1" x14ac:dyDescent="0.25">
      <c r="A67" s="106"/>
      <c r="B67" s="47" t="s">
        <v>154</v>
      </c>
      <c r="C67" s="49"/>
      <c r="D67" s="50"/>
      <c r="E67" s="50"/>
      <c r="F67" s="43" t="s">
        <v>158</v>
      </c>
      <c r="K67" s="109"/>
      <c r="L67" s="20"/>
    </row>
    <row r="68" spans="1:12" ht="20.25" customHeight="1" x14ac:dyDescent="0.25">
      <c r="B68" s="44" t="s">
        <v>133</v>
      </c>
      <c r="C68" s="75" t="s">
        <v>134</v>
      </c>
      <c r="D68" s="76" t="s">
        <v>135</v>
      </c>
      <c r="E68" s="76" t="s">
        <v>136</v>
      </c>
      <c r="F68" s="77" t="s">
        <v>137</v>
      </c>
      <c r="K68" s="109"/>
    </row>
    <row r="69" spans="1:12" ht="20.25" customHeight="1" x14ac:dyDescent="0.25">
      <c r="B69" s="30" t="s">
        <v>139</v>
      </c>
      <c r="C69" s="89"/>
      <c r="D69" s="90"/>
      <c r="E69" s="91"/>
      <c r="F69" s="81"/>
      <c r="K69" s="109"/>
    </row>
    <row r="70" spans="1:12" ht="20.25" customHeight="1" x14ac:dyDescent="0.25">
      <c r="B70" s="45" t="s">
        <v>155</v>
      </c>
      <c r="C70" s="111" t="s">
        <v>156</v>
      </c>
      <c r="D70" s="112"/>
      <c r="E70" s="113"/>
      <c r="F70" s="81"/>
      <c r="K70" s="109"/>
    </row>
    <row r="71" spans="1:12" ht="20.25" customHeight="1" x14ac:dyDescent="0.25">
      <c r="B71" s="45" t="s">
        <v>142</v>
      </c>
      <c r="C71" s="111" t="s">
        <v>156</v>
      </c>
      <c r="D71" s="112"/>
      <c r="E71" s="113"/>
      <c r="F71" s="81"/>
      <c r="K71" s="20"/>
    </row>
    <row r="72" spans="1:12" ht="20.25" customHeight="1" x14ac:dyDescent="0.25">
      <c r="B72" s="30" t="s">
        <v>157</v>
      </c>
      <c r="C72" s="111" t="s">
        <v>156</v>
      </c>
      <c r="D72" s="112"/>
      <c r="E72" s="113"/>
      <c r="F72" s="84"/>
      <c r="K72" s="20"/>
    </row>
    <row r="73" spans="1:12" ht="20.25" customHeight="1" x14ac:dyDescent="0.25"/>
    <row r="74" spans="1:12" ht="20.25" customHeight="1" x14ac:dyDescent="0.25">
      <c r="A74" s="106"/>
      <c r="B74" s="40" t="s">
        <v>154</v>
      </c>
      <c r="C74" s="49"/>
      <c r="D74" s="50"/>
      <c r="E74" s="50"/>
      <c r="F74" s="43" t="s">
        <v>158</v>
      </c>
      <c r="H74" s="20"/>
    </row>
    <row r="75" spans="1:12" ht="20.25" customHeight="1" x14ac:dyDescent="0.25">
      <c r="B75" s="44" t="s">
        <v>133</v>
      </c>
      <c r="C75" s="75" t="s">
        <v>134</v>
      </c>
      <c r="D75" s="76" t="s">
        <v>135</v>
      </c>
      <c r="E75" s="76" t="s">
        <v>136</v>
      </c>
      <c r="F75" s="77" t="s">
        <v>137</v>
      </c>
      <c r="H75" s="20"/>
    </row>
    <row r="76" spans="1:12" ht="20.25" customHeight="1" x14ac:dyDescent="0.25">
      <c r="B76" s="30" t="s">
        <v>139</v>
      </c>
      <c r="C76" s="89"/>
      <c r="D76" s="90"/>
      <c r="E76" s="91"/>
      <c r="F76" s="81"/>
      <c r="H76" s="20"/>
    </row>
    <row r="77" spans="1:12" ht="20.25" customHeight="1" x14ac:dyDescent="0.25">
      <c r="B77" s="45" t="s">
        <v>155</v>
      </c>
      <c r="C77" s="111" t="s">
        <v>156</v>
      </c>
      <c r="D77" s="112"/>
      <c r="E77" s="113"/>
      <c r="F77" s="81"/>
    </row>
    <row r="78" spans="1:12" ht="20.25" customHeight="1" x14ac:dyDescent="0.25">
      <c r="B78" s="45" t="s">
        <v>142</v>
      </c>
      <c r="C78" s="111" t="s">
        <v>156</v>
      </c>
      <c r="D78" s="112"/>
      <c r="E78" s="113"/>
      <c r="F78" s="81"/>
    </row>
    <row r="79" spans="1:12" ht="20.25" customHeight="1" x14ac:dyDescent="0.25">
      <c r="B79" s="30" t="s">
        <v>157</v>
      </c>
      <c r="C79" s="111" t="s">
        <v>156</v>
      </c>
      <c r="D79" s="112"/>
      <c r="E79" s="113"/>
      <c r="F79" s="84"/>
    </row>
    <row r="80" spans="1:12" ht="20.25" customHeight="1" x14ac:dyDescent="0.25"/>
    <row r="81" spans="1:6" ht="20.25" customHeight="1" x14ac:dyDescent="0.25">
      <c r="A81" s="106"/>
      <c r="B81" s="40" t="s">
        <v>154</v>
      </c>
      <c r="C81" s="49"/>
      <c r="D81" s="50"/>
      <c r="E81" s="50"/>
      <c r="F81" s="43" t="s">
        <v>158</v>
      </c>
    </row>
    <row r="82" spans="1:6" ht="20.25" customHeight="1" x14ac:dyDescent="0.25">
      <c r="B82" s="44" t="s">
        <v>133</v>
      </c>
      <c r="C82" s="75" t="s">
        <v>134</v>
      </c>
      <c r="D82" s="76" t="s">
        <v>135</v>
      </c>
      <c r="E82" s="76" t="s">
        <v>136</v>
      </c>
      <c r="F82" s="77" t="s">
        <v>137</v>
      </c>
    </row>
    <row r="83" spans="1:6" ht="20.25" customHeight="1" x14ac:dyDescent="0.25">
      <c r="B83" s="30" t="s">
        <v>139</v>
      </c>
      <c r="C83" s="89"/>
      <c r="D83" s="90"/>
      <c r="E83" s="91"/>
      <c r="F83" s="81"/>
    </row>
    <row r="84" spans="1:6" ht="20.25" customHeight="1" x14ac:dyDescent="0.25">
      <c r="B84" s="45" t="s">
        <v>155</v>
      </c>
      <c r="C84" s="111" t="s">
        <v>156</v>
      </c>
      <c r="D84" s="112"/>
      <c r="E84" s="113"/>
      <c r="F84" s="81"/>
    </row>
    <row r="85" spans="1:6" ht="20.25" customHeight="1" x14ac:dyDescent="0.25">
      <c r="B85" s="45" t="s">
        <v>142</v>
      </c>
      <c r="C85" s="111" t="s">
        <v>156</v>
      </c>
      <c r="D85" s="112"/>
      <c r="E85" s="113"/>
      <c r="F85" s="81"/>
    </row>
    <row r="86" spans="1:6" ht="20.25" customHeight="1" x14ac:dyDescent="0.25">
      <c r="B86" s="30" t="s">
        <v>157</v>
      </c>
      <c r="C86" s="111" t="s">
        <v>156</v>
      </c>
      <c r="D86" s="112"/>
      <c r="E86" s="113"/>
      <c r="F86" s="84"/>
    </row>
    <row r="87" spans="1:6" ht="20.25" customHeight="1" x14ac:dyDescent="0.25"/>
    <row r="88" spans="1:6" ht="20.25" customHeight="1" x14ac:dyDescent="0.25">
      <c r="A88" s="106"/>
      <c r="B88" s="40" t="s">
        <v>154</v>
      </c>
      <c r="C88" s="49"/>
      <c r="D88" s="50"/>
      <c r="E88" s="50"/>
      <c r="F88" s="43" t="s">
        <v>158</v>
      </c>
    </row>
    <row r="89" spans="1:6" ht="20.25" customHeight="1" x14ac:dyDescent="0.25">
      <c r="B89" s="44" t="s">
        <v>133</v>
      </c>
      <c r="C89" s="75" t="s">
        <v>134</v>
      </c>
      <c r="D89" s="76" t="s">
        <v>135</v>
      </c>
      <c r="E89" s="76" t="s">
        <v>136</v>
      </c>
      <c r="F89" s="77" t="s">
        <v>137</v>
      </c>
    </row>
    <row r="90" spans="1:6" ht="20.25" customHeight="1" x14ac:dyDescent="0.25">
      <c r="B90" s="30" t="s">
        <v>139</v>
      </c>
      <c r="C90" s="89"/>
      <c r="D90" s="90"/>
      <c r="E90" s="91"/>
      <c r="F90" s="81"/>
    </row>
    <row r="91" spans="1:6" ht="20.25" customHeight="1" x14ac:dyDescent="0.25">
      <c r="B91" s="45" t="s">
        <v>155</v>
      </c>
      <c r="C91" s="111" t="s">
        <v>156</v>
      </c>
      <c r="D91" s="112"/>
      <c r="E91" s="113"/>
      <c r="F91" s="81"/>
    </row>
    <row r="92" spans="1:6" ht="20.25" customHeight="1" x14ac:dyDescent="0.25">
      <c r="B92" s="45" t="s">
        <v>142</v>
      </c>
      <c r="C92" s="111" t="s">
        <v>156</v>
      </c>
      <c r="D92" s="112"/>
      <c r="E92" s="113"/>
      <c r="F92" s="81"/>
    </row>
    <row r="93" spans="1:6" ht="20.25" customHeight="1" x14ac:dyDescent="0.25">
      <c r="B93" s="30" t="s">
        <v>157</v>
      </c>
      <c r="C93" s="111" t="s">
        <v>156</v>
      </c>
      <c r="D93" s="112"/>
      <c r="E93" s="113"/>
      <c r="F93" s="84"/>
    </row>
    <row r="94" spans="1:6" ht="20.149999999999999" customHeight="1" x14ac:dyDescent="0.25"/>
    <row r="95" spans="1:6" ht="20.25" customHeight="1" x14ac:dyDescent="0.25">
      <c r="A95" s="106"/>
      <c r="B95" s="40" t="s">
        <v>154</v>
      </c>
      <c r="C95" s="49"/>
      <c r="D95" s="50"/>
      <c r="E95" s="50"/>
      <c r="F95" s="43" t="s">
        <v>158</v>
      </c>
    </row>
    <row r="96" spans="1:6" ht="20.25" customHeight="1" x14ac:dyDescent="0.25">
      <c r="B96" s="44" t="s">
        <v>133</v>
      </c>
      <c r="C96" s="75" t="s">
        <v>134</v>
      </c>
      <c r="D96" s="76" t="s">
        <v>135</v>
      </c>
      <c r="E96" s="76" t="s">
        <v>136</v>
      </c>
      <c r="F96" s="77" t="s">
        <v>137</v>
      </c>
    </row>
    <row r="97" spans="2:6" ht="20.25" customHeight="1" x14ac:dyDescent="0.25">
      <c r="B97" s="30" t="s">
        <v>139</v>
      </c>
      <c r="C97" s="89"/>
      <c r="D97" s="90"/>
      <c r="E97" s="91"/>
      <c r="F97" s="81"/>
    </row>
    <row r="98" spans="2:6" ht="20.25" customHeight="1" x14ac:dyDescent="0.25">
      <c r="B98" s="45" t="s">
        <v>155</v>
      </c>
      <c r="C98" s="111" t="s">
        <v>156</v>
      </c>
      <c r="D98" s="112"/>
      <c r="E98" s="113"/>
      <c r="F98" s="81"/>
    </row>
    <row r="99" spans="2:6" ht="20.25" customHeight="1" x14ac:dyDescent="0.25">
      <c r="B99" s="45" t="s">
        <v>142</v>
      </c>
      <c r="C99" s="111" t="s">
        <v>156</v>
      </c>
      <c r="D99" s="112"/>
      <c r="E99" s="113"/>
      <c r="F99" s="81"/>
    </row>
    <row r="100" spans="2:6" ht="20.25" customHeight="1" x14ac:dyDescent="0.25">
      <c r="B100" s="30" t="s">
        <v>157</v>
      </c>
      <c r="C100" s="111" t="s">
        <v>156</v>
      </c>
      <c r="D100" s="112"/>
      <c r="E100" s="113"/>
      <c r="F100" s="84"/>
    </row>
    <row r="101" spans="2:6" ht="20.149999999999999" customHeight="1" x14ac:dyDescent="0.25"/>
  </sheetData>
  <mergeCells count="50">
    <mergeCell ref="A2:A9"/>
    <mergeCell ref="C3:F3"/>
    <mergeCell ref="C13:F13"/>
    <mergeCell ref="C14:F14"/>
    <mergeCell ref="C11:F11"/>
    <mergeCell ref="C12:F12"/>
    <mergeCell ref="C2:F2"/>
    <mergeCell ref="C4:F4"/>
    <mergeCell ref="C10:F10"/>
    <mergeCell ref="C5:F5"/>
    <mergeCell ref="C9:F9"/>
    <mergeCell ref="C15:F15"/>
    <mergeCell ref="C16:F16"/>
    <mergeCell ref="C33:F33"/>
    <mergeCell ref="C25:F25"/>
    <mergeCell ref="C26:F26"/>
    <mergeCell ref="E30:F30"/>
    <mergeCell ref="C17:F17"/>
    <mergeCell ref="C18:F18"/>
    <mergeCell ref="C19:F19"/>
    <mergeCell ref="C20:F20"/>
    <mergeCell ref="C64:E64"/>
    <mergeCell ref="C65:E65"/>
    <mergeCell ref="C70:E70"/>
    <mergeCell ref="C71:E71"/>
    <mergeCell ref="A19:A20"/>
    <mergeCell ref="C53:D53"/>
    <mergeCell ref="C22:F22"/>
    <mergeCell ref="C35:E35"/>
    <mergeCell ref="C24:F24"/>
    <mergeCell ref="E41:F41"/>
    <mergeCell ref="C21:F21"/>
    <mergeCell ref="C56:E56"/>
    <mergeCell ref="C57:E57"/>
    <mergeCell ref="C58:E58"/>
    <mergeCell ref="C63:E63"/>
    <mergeCell ref="B48:F51"/>
    <mergeCell ref="C84:E84"/>
    <mergeCell ref="C85:E85"/>
    <mergeCell ref="C86:E86"/>
    <mergeCell ref="C91:E91"/>
    <mergeCell ref="C72:E72"/>
    <mergeCell ref="C77:E77"/>
    <mergeCell ref="C78:E78"/>
    <mergeCell ref="C79:E79"/>
    <mergeCell ref="C100:E100"/>
    <mergeCell ref="C92:E92"/>
    <mergeCell ref="C93:E93"/>
    <mergeCell ref="C98:E98"/>
    <mergeCell ref="C99:E99"/>
  </mergeCells>
  <phoneticPr fontId="0" type="noConversion"/>
  <printOptions horizontalCentered="1"/>
  <pageMargins left="1" right="0.5" top="0.5" bottom="0.5" header="0.25" footer="0.25"/>
  <pageSetup scale="71" fitToHeight="2" orientation="portrait" horizontalDpi="4294967292" verticalDpi="4294967292" r:id="rId1"/>
  <headerFooter alignWithMargins="0">
    <oddFooter>&amp;L&amp;"Arial,Bold"Sierra Instruments, Inc. Confidential&amp;R&amp;"Arial,Bold"Document Number:  100-ads-v15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Drop Down 23">
              <controlPr defaultSize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622300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defaultSize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5</xdr:col>
                    <xdr:colOff>622300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Drop Down 25">
              <controlPr defaultSize="0" autoLine="0" autoPict="0">
                <anchor moveWithCells="1">
                  <from>
                    <xdr:col>5</xdr:col>
                    <xdr:colOff>622300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Drop Down 26">
              <controlPr defaultSize="0" autoLine="0" autoPict="0">
                <anchor moveWithCells="1">
                  <from>
                    <xdr:col>5</xdr:col>
                    <xdr:colOff>622300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Drop Down 27">
              <controlPr defaultSize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5</xdr:col>
                    <xdr:colOff>622300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Drop Down 28">
              <controlPr defaultSize="0" autoLine="0" autoPict="0">
                <anchor moveWithCells="1">
                  <from>
                    <xdr:col>5</xdr:col>
                    <xdr:colOff>622300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Drop Down 84">
              <controlPr defaultSize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5</xdr:col>
                    <xdr:colOff>609600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Drop Down 86">
              <controlPr defaultSize="0" autoLine="0" autoPict="0">
                <anchor moveWithCells="1">
                  <from>
                    <xdr:col>5</xdr:col>
                    <xdr:colOff>609600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Drop Down 93">
              <controlPr defaultSize="0" autoLine="0" autoPict="0">
                <anchor moveWithCells="1">
                  <from>
                    <xdr:col>5</xdr:col>
                    <xdr:colOff>0</xdr:colOff>
                    <xdr:row>61</xdr:row>
                    <xdr:rowOff>0</xdr:rowOff>
                  </from>
                  <to>
                    <xdr:col>5</xdr:col>
                    <xdr:colOff>609600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Drop Down 95">
              <controlPr defaultSize="0" autoLine="0" autoPict="0">
                <anchor moveWithCells="1">
                  <from>
                    <xdr:col>5</xdr:col>
                    <xdr:colOff>609600</xdr:colOff>
                    <xdr:row>61</xdr:row>
                    <xdr:rowOff>0</xdr:rowOff>
                  </from>
                  <to>
                    <xdr:col>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6" name="Drop Down 102">
              <controlPr defaultSize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5</xdr:col>
                    <xdr:colOff>609600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7" name="Drop Down 104">
              <controlPr defaultSize="0" autoLine="0" autoPict="0">
                <anchor moveWithCells="1">
                  <from>
                    <xdr:col>5</xdr:col>
                    <xdr:colOff>609600</xdr:colOff>
                    <xdr:row>68</xdr:row>
                    <xdr:rowOff>0</xdr:rowOff>
                  </from>
                  <to>
                    <xdr:col>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Drop Down 111">
              <controlPr defaultSize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5</xdr:col>
                    <xdr:colOff>609600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Drop Down 113">
              <controlPr defaultSize="0" autoLine="0" autoPict="0">
                <anchor moveWithCells="1">
                  <from>
                    <xdr:col>5</xdr:col>
                    <xdr:colOff>609600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0" name="Drop Down 120">
              <controlPr defaultSize="0" autoLine="0" autoPict="0">
                <anchor moveWithCells="1">
                  <from>
                    <xdr:col>5</xdr:col>
                    <xdr:colOff>0</xdr:colOff>
                    <xdr:row>82</xdr:row>
                    <xdr:rowOff>0</xdr:rowOff>
                  </from>
                  <to>
                    <xdr:col>5</xdr:col>
                    <xdr:colOff>609600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1" name="Drop Down 122">
              <controlPr defaultSize="0" autoLine="0" autoPict="0">
                <anchor moveWithCells="1">
                  <from>
                    <xdr:col>5</xdr:col>
                    <xdr:colOff>609600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Drop Down 129">
              <controlPr defaultSize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5</xdr:col>
                    <xdr:colOff>609600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Drop Down 131">
              <controlPr defaultSize="0" autoLine="0" autoPict="0">
                <anchor moveWithCells="1">
                  <from>
                    <xdr:col>5</xdr:col>
                    <xdr:colOff>609600</xdr:colOff>
                    <xdr:row>89</xdr:row>
                    <xdr:rowOff>0</xdr:rowOff>
                  </from>
                  <to>
                    <xdr:col>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4" name="Group Box 175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5" name="Option Button 176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50800</xdr:rowOff>
                  </from>
                  <to>
                    <xdr:col>2</xdr:col>
                    <xdr:colOff>527050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6" name="Option Button 177">
              <controlPr defaultSize="0" autoFill="0" autoLine="0" autoPict="0">
                <anchor moveWithCells="1">
                  <from>
                    <xdr:col>2</xdr:col>
                    <xdr:colOff>622300</xdr:colOff>
                    <xdr:row>31</xdr:row>
                    <xdr:rowOff>50800</xdr:rowOff>
                  </from>
                  <to>
                    <xdr:col>2</xdr:col>
                    <xdr:colOff>1155700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7" name="Group Box 178">
              <controlPr defaultSize="0" autoFill="0" autoPict="0">
                <anchor moveWithCells="1">
                  <from>
                    <xdr:col>2</xdr:col>
                    <xdr:colOff>12700</xdr:colOff>
                    <xdr:row>31</xdr:row>
                    <xdr:rowOff>31750</xdr:rowOff>
                  </from>
                  <to>
                    <xdr:col>3</xdr:col>
                    <xdr:colOff>12700</xdr:colOff>
                    <xdr:row>31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8" name="Drop Down 183">
              <controlPr defaultSize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9" name="Option Button 187">
              <controlPr defaultSize="0" autoFill="0" autoLine="0" autoPict="0">
                <anchor moveWithCells="1">
                  <from>
                    <xdr:col>3</xdr:col>
                    <xdr:colOff>819150</xdr:colOff>
                    <xdr:row>34</xdr:row>
                    <xdr:rowOff>0</xdr:rowOff>
                  </from>
                  <to>
                    <xdr:col>4</xdr:col>
                    <xdr:colOff>279400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0" name="Group Box 189">
              <controlPr defaultSize="0" autoFill="0" autoPict="0">
                <anchor moveWithCells="1">
                  <from>
                    <xdr:col>3</xdr:col>
                    <xdr:colOff>800100</xdr:colOff>
                    <xdr:row>34</xdr:row>
                    <xdr:rowOff>0</xdr:rowOff>
                  </from>
                  <to>
                    <xdr:col>4</xdr:col>
                    <xdr:colOff>1174750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1" name="Drop Down 198">
              <controlPr defaultSize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Option Button 199">
              <controlPr defaultSize="0" autoFill="0" autoLine="0" autoPict="0">
                <anchor moveWithCells="1">
                  <from>
                    <xdr:col>3</xdr:col>
                    <xdr:colOff>50800</xdr:colOff>
                    <xdr:row>52</xdr:row>
                    <xdr:rowOff>19050</xdr:rowOff>
                  </from>
                  <to>
                    <xdr:col>3</xdr:col>
                    <xdr:colOff>679450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3" name="Option Button 200">
              <controlPr defaultSize="0" autoFill="0" autoLine="0" autoPict="0">
                <anchor moveWithCells="1">
                  <from>
                    <xdr:col>4</xdr:col>
                    <xdr:colOff>285750</xdr:colOff>
                    <xdr:row>52</xdr:row>
                    <xdr:rowOff>19050</xdr:rowOff>
                  </from>
                  <to>
                    <xdr:col>5</xdr:col>
                    <xdr:colOff>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4" name="Group Box 201">
              <controlPr defaultSize="0" autoFill="0" autoPict="0">
                <anchor moveWithCells="1">
                  <from>
                    <xdr:col>3</xdr:col>
                    <xdr:colOff>12700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Option Button 203">
              <controlPr defaultSize="0" autoFill="0" autoLine="0" autoPict="0">
                <anchor moveWithCells="1">
                  <from>
                    <xdr:col>3</xdr:col>
                    <xdr:colOff>69850</xdr:colOff>
                    <xdr:row>59</xdr:row>
                    <xdr:rowOff>57150</xdr:rowOff>
                  </from>
                  <to>
                    <xdr:col>3</xdr:col>
                    <xdr:colOff>704850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Option Button 204">
              <controlPr defaultSize="0" autoFill="0" autoLine="0" autoPict="0">
                <anchor moveWithCells="1">
                  <from>
                    <xdr:col>4</xdr:col>
                    <xdr:colOff>266700</xdr:colOff>
                    <xdr:row>59</xdr:row>
                    <xdr:rowOff>69850</xdr:rowOff>
                  </from>
                  <to>
                    <xdr:col>4</xdr:col>
                    <xdr:colOff>1162050</xdr:colOff>
                    <xdr:row>59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Group Box 205">
              <controlPr defaultSize="0" autoFill="0" autoPict="0">
                <anchor moveWithCells="1">
                  <from>
                    <xdr:col>3</xdr:col>
                    <xdr:colOff>0</xdr:colOff>
                    <xdr:row>59</xdr:row>
                    <xdr:rowOff>12700</xdr:rowOff>
                  </from>
                  <to>
                    <xdr:col>4</xdr:col>
                    <xdr:colOff>1174750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8" name="Drop Down 209">
              <controlPr defaultSize="0" autoLine="0" autoPict="0">
                <anchor moveWithCells="1">
                  <from>
                    <xdr:col>5</xdr:col>
                    <xdr:colOff>0</xdr:colOff>
                    <xdr:row>59</xdr:row>
                    <xdr:rowOff>0</xdr:rowOff>
                  </from>
                  <to>
                    <xdr:col>6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9" name="Drop Down 210">
              <controlPr defaultSize="0" autoLine="0" autoPict="0">
                <anchor moveWithCells="1">
                  <from>
                    <xdr:col>5</xdr:col>
                    <xdr:colOff>0</xdr:colOff>
                    <xdr:row>66</xdr:row>
                    <xdr:rowOff>0</xdr:rowOff>
                  </from>
                  <to>
                    <xdr:col>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0" name="Drop Down 211">
              <controlPr defaultSize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" name="Drop Down 212">
              <controlPr defaultSize="0" autoLine="0" autoPict="0">
                <anchor moveWithCells="1">
                  <from>
                    <xdr:col>5</xdr:col>
                    <xdr:colOff>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2" name="Drop Down 213">
              <controlPr defaultSize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3" name="Option Button 217">
              <controlPr defaultSize="0" autoFill="0" autoLine="0" autoPict="0">
                <anchor moveWithCells="1">
                  <from>
                    <xdr:col>3</xdr:col>
                    <xdr:colOff>69850</xdr:colOff>
                    <xdr:row>80</xdr:row>
                    <xdr:rowOff>12700</xdr:rowOff>
                  </from>
                  <to>
                    <xdr:col>3</xdr:col>
                    <xdr:colOff>1174750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4" name="Option Button 218">
              <controlPr defaultSize="0" autoFill="0" autoLine="0" autoPict="0">
                <anchor moveWithCells="1">
                  <from>
                    <xdr:col>4</xdr:col>
                    <xdr:colOff>88900</xdr:colOff>
                    <xdr:row>80</xdr:row>
                    <xdr:rowOff>0</xdr:rowOff>
                  </from>
                  <to>
                    <xdr:col>4</xdr:col>
                    <xdr:colOff>1117600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5" name="Group Box 219">
              <controlPr defaultSize="0" autoFill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5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6" name="Option Button 220">
              <controlPr defaultSize="0" autoFill="0" autoLine="0" autoPict="0">
                <anchor moveWithCells="1">
                  <from>
                    <xdr:col>3</xdr:col>
                    <xdr:colOff>19050</xdr:colOff>
                    <xdr:row>73</xdr:row>
                    <xdr:rowOff>12700</xdr:rowOff>
                  </from>
                  <to>
                    <xdr:col>4</xdr:col>
                    <xdr:colOff>12700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7" name="Option Button 221">
              <controlPr defaultSize="0" autoFill="0" autoLine="0" autoPict="0">
                <anchor moveWithCells="1">
                  <from>
                    <xdr:col>4</xdr:col>
                    <xdr:colOff>69850</xdr:colOff>
                    <xdr:row>73</xdr:row>
                    <xdr:rowOff>12700</xdr:rowOff>
                  </from>
                  <to>
                    <xdr:col>4</xdr:col>
                    <xdr:colOff>1155700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Group Box 222">
              <controlPr defaultSize="0" autoFill="0" autoPict="0">
                <anchor moveWithCells="1">
                  <from>
                    <xdr:col>2</xdr:col>
                    <xdr:colOff>1174750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9" name="Option Button 223">
              <controlPr defaultSize="0" autoFill="0" autoLine="0" autoPict="0">
                <anchor moveWithCells="1">
                  <from>
                    <xdr:col>3</xdr:col>
                    <xdr:colOff>88900</xdr:colOff>
                    <xdr:row>87</xdr:row>
                    <xdr:rowOff>12700</xdr:rowOff>
                  </from>
                  <to>
                    <xdr:col>4</xdr:col>
                    <xdr:colOff>50800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0" name="Option Button 224">
              <controlPr defaultSize="0" autoFill="0" autoLine="0" autoPict="0">
                <anchor moveWithCells="1">
                  <from>
                    <xdr:col>4</xdr:col>
                    <xdr:colOff>88900</xdr:colOff>
                    <xdr:row>87</xdr:row>
                    <xdr:rowOff>12700</xdr:rowOff>
                  </from>
                  <to>
                    <xdr:col>4</xdr:col>
                    <xdr:colOff>1162050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" name="Group Box 225">
              <controlPr defaultSize="0" autoFill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2" name="Group Box 228">
              <controlPr defaultSize="0" autoFill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3" name="Option Button 238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12700</xdr:rowOff>
                  </from>
                  <to>
                    <xdr:col>1</xdr:col>
                    <xdr:colOff>660400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4" name="Group Box 240">
              <controlPr defaultSize="0" autoFill="0" autoPict="0">
                <anchor moveWithCells="1">
                  <from>
                    <xdr:col>1</xdr:col>
                    <xdr:colOff>19050</xdr:colOff>
                    <xdr:row>33</xdr:row>
                    <xdr:rowOff>0</xdr:rowOff>
                  </from>
                  <to>
                    <xdr:col>1</xdr:col>
                    <xdr:colOff>2127250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5" name="Drop Down 244">
              <controlPr defaultSize="0" autoLine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5</xdr:col>
                    <xdr:colOff>609600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6" name="Drop Down 246">
              <controlPr defaultSize="0" autoLine="0" autoPict="0">
                <anchor moveWithCells="1">
                  <from>
                    <xdr:col>5</xdr:col>
                    <xdr:colOff>609600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7" name="Drop Down 250">
              <controlPr defaultSize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8" name="Option Button 251">
              <controlPr defaultSize="0" autoFill="0" autoLine="0" autoPict="0">
                <anchor moveWithCells="1">
                  <from>
                    <xdr:col>3</xdr:col>
                    <xdr:colOff>88900</xdr:colOff>
                    <xdr:row>94</xdr:row>
                    <xdr:rowOff>12700</xdr:rowOff>
                  </from>
                  <to>
                    <xdr:col>4</xdr:col>
                    <xdr:colOff>50800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9" name="Option Button 252">
              <controlPr defaultSize="0" autoFill="0" autoLine="0" autoPict="0">
                <anchor moveWithCells="1">
                  <from>
                    <xdr:col>4</xdr:col>
                    <xdr:colOff>88900</xdr:colOff>
                    <xdr:row>94</xdr:row>
                    <xdr:rowOff>12700</xdr:rowOff>
                  </from>
                  <to>
                    <xdr:col>4</xdr:col>
                    <xdr:colOff>1162050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60" name="Group Box 253">
              <controlPr defaultSize="0" autoFill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61" name="Drop Down 256">
              <controlPr defaultSize="0" autoLine="0" autoPict="0" macro="[1]!DropDown34_Change">
                <anchor moveWithCells="1">
                  <from>
                    <xdr:col>2</xdr:col>
                    <xdr:colOff>0</xdr:colOff>
                    <xdr:row>21</xdr:row>
                    <xdr:rowOff>228600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2" name="Option Button 259">
              <controlPr defaultSize="0" autoFill="0" autoLine="0" autoPict="0">
                <anchor moveWithCells="1">
                  <from>
                    <xdr:col>2</xdr:col>
                    <xdr:colOff>31750</xdr:colOff>
                    <xdr:row>29</xdr:row>
                    <xdr:rowOff>19050</xdr:rowOff>
                  </from>
                  <to>
                    <xdr:col>2</xdr:col>
                    <xdr:colOff>533400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3" name="Option Button 260">
              <controlPr defaultSize="0" autoFill="0" autoLine="0" autoPict="0">
                <anchor moveWithCells="1">
                  <from>
                    <xdr:col>2</xdr:col>
                    <xdr:colOff>622300</xdr:colOff>
                    <xdr:row>29</xdr:row>
                    <xdr:rowOff>19050</xdr:rowOff>
                  </from>
                  <to>
                    <xdr:col>2</xdr:col>
                    <xdr:colOff>1143000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64" name="Option Button 262">
              <controlPr defaultSize="0" autoFill="0" autoLine="0" autoPict="0">
                <anchor moveWithCells="1">
                  <from>
                    <xdr:col>3</xdr:col>
                    <xdr:colOff>31750</xdr:colOff>
                    <xdr:row>29</xdr:row>
                    <xdr:rowOff>12700</xdr:rowOff>
                  </from>
                  <to>
                    <xdr:col>3</xdr:col>
                    <xdr:colOff>723900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5" name="Option Button 263">
              <controlPr defaultSize="0" autoFill="0" autoLine="0" autoPict="0">
                <anchor moveWithCells="1">
                  <from>
                    <xdr:col>3</xdr:col>
                    <xdr:colOff>565150</xdr:colOff>
                    <xdr:row>29</xdr:row>
                    <xdr:rowOff>12700</xdr:rowOff>
                  </from>
                  <to>
                    <xdr:col>4</xdr:col>
                    <xdr:colOff>146050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6" name="Option Button 266">
              <controlPr defaultSize="0" autoFill="0" autoLine="0" autoPict="0">
                <anchor moveWithCells="1">
                  <from>
                    <xdr:col>1</xdr:col>
                    <xdr:colOff>736600</xdr:colOff>
                    <xdr:row>33</xdr:row>
                    <xdr:rowOff>12700</xdr:rowOff>
                  </from>
                  <to>
                    <xdr:col>1</xdr:col>
                    <xdr:colOff>2057400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7" name="Option Button 267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12700</xdr:rowOff>
                  </from>
                  <to>
                    <xdr:col>4</xdr:col>
                    <xdr:colOff>1174750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8" name="Option Button 273">
              <controlPr defaultSize="0" autoFill="0" autoLine="0" autoPict="0">
                <anchor moveWithCells="1">
                  <from>
                    <xdr:col>3</xdr:col>
                    <xdr:colOff>88900</xdr:colOff>
                    <xdr:row>66</xdr:row>
                    <xdr:rowOff>38100</xdr:rowOff>
                  </from>
                  <to>
                    <xdr:col>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9" name="Option Button 274">
              <controlPr defaultSize="0" autoFill="0" autoLine="0" autoPict="0">
                <anchor moveWithCells="1">
                  <from>
                    <xdr:col>4</xdr:col>
                    <xdr:colOff>133350</xdr:colOff>
                    <xdr:row>66</xdr:row>
                    <xdr:rowOff>38100</xdr:rowOff>
                  </from>
                  <to>
                    <xdr:col>4</xdr:col>
                    <xdr:colOff>1155700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0" name="Group Box 275">
              <controlPr defaultSize="0" autoFill="0" autoPict="0">
                <anchor moveWithCells="1">
                  <from>
                    <xdr:col>3</xdr:col>
                    <xdr:colOff>0</xdr:colOff>
                    <xdr:row>65</xdr:row>
                    <xdr:rowOff>247650</xdr:rowOff>
                  </from>
                  <to>
                    <xdr:col>5</xdr:col>
                    <xdr:colOff>12700</xdr:colOff>
                    <xdr:row>67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1" name="Option Button 276">
              <controlPr defaultSize="0" autoFill="0" autoLine="0" autoPict="0">
                <anchor moveWithCells="1">
                  <from>
                    <xdr:col>2</xdr:col>
                    <xdr:colOff>622300</xdr:colOff>
                    <xdr:row>28</xdr:row>
                    <xdr:rowOff>19050</xdr:rowOff>
                  </from>
                  <to>
                    <xdr:col>2</xdr:col>
                    <xdr:colOff>1136650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2" name="Option Button 277">
              <controlPr defaultSize="0" autoFill="0" autoLine="0" autoPict="0">
                <anchor moveWithCells="1">
                  <from>
                    <xdr:col>2</xdr:col>
                    <xdr:colOff>31750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3" name="Option Button 279">
              <controlPr defaultSize="0" autoFill="0" autoLine="0" autoPict="0">
                <anchor moveWithCells="1">
                  <from>
                    <xdr:col>3</xdr:col>
                    <xdr:colOff>1079500</xdr:colOff>
                    <xdr:row>29</xdr:row>
                    <xdr:rowOff>12700</xdr:rowOff>
                  </from>
                  <to>
                    <xdr:col>4</xdr:col>
                    <xdr:colOff>488950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Group Box 281">
              <controlPr defaultSize="0" autoFill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5</xdr:col>
                    <xdr:colOff>1219200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Option Button 282">
              <controlPr defaultSize="0" autoFill="0" autoLine="0" autoPict="0">
                <anchor moveWithCells="1">
                  <from>
                    <xdr:col>2</xdr:col>
                    <xdr:colOff>31750</xdr:colOff>
                    <xdr:row>30</xdr:row>
                    <xdr:rowOff>19050</xdr:rowOff>
                  </from>
                  <to>
                    <xdr:col>2</xdr:col>
                    <xdr:colOff>533400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Option Button 283">
              <controlPr defaultSize="0" autoFill="0" autoLine="0" autoPict="0">
                <anchor moveWithCells="1">
                  <from>
                    <xdr:col>2</xdr:col>
                    <xdr:colOff>488950</xdr:colOff>
                    <xdr:row>30</xdr:row>
                    <xdr:rowOff>19050</xdr:rowOff>
                  </from>
                  <to>
                    <xdr:col>2</xdr:col>
                    <xdr:colOff>1009650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7" name="Option Button 295">
              <controlPr defaultSize="0" autoFill="0" autoLine="0" autoPict="0">
                <anchor moveWithCells="1">
                  <from>
                    <xdr:col>4</xdr:col>
                    <xdr:colOff>508000</xdr:colOff>
                    <xdr:row>29</xdr:row>
                    <xdr:rowOff>12700</xdr:rowOff>
                  </from>
                  <to>
                    <xdr:col>4</xdr:col>
                    <xdr:colOff>1098550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8" name="Option Button 296">
              <controlPr defaultSize="0" autoFill="0" autoLine="0" autoPict="0">
                <anchor moveWithCells="1">
                  <from>
                    <xdr:col>2</xdr:col>
                    <xdr:colOff>984250</xdr:colOff>
                    <xdr:row>30</xdr:row>
                    <xdr:rowOff>12700</xdr:rowOff>
                  </from>
                  <to>
                    <xdr:col>3</xdr:col>
                    <xdr:colOff>323850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9" name="Drop Down 298">
              <controlPr defaultSize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3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80" name="Option Button 302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50800</xdr:rowOff>
                  </from>
                  <to>
                    <xdr:col>3</xdr:col>
                    <xdr:colOff>431800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1" name="Option Button 30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57150</xdr:rowOff>
                  </from>
                  <to>
                    <xdr:col>4</xdr:col>
                    <xdr:colOff>1047750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2" name="Group Box 304">
              <controlPr defaultSize="0" autoFill="0" autoPict="0">
                <anchor moveWithCells="1">
                  <from>
                    <xdr:col>2</xdr:col>
                    <xdr:colOff>12700</xdr:colOff>
                    <xdr:row>26</xdr:row>
                    <xdr:rowOff>31750</xdr:rowOff>
                  </from>
                  <to>
                    <xdr:col>6</xdr:col>
                    <xdr:colOff>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3" name="Option Button 314">
              <controlPr defaultSize="0" autoFill="0" autoLine="0" autoPict="0">
                <anchor moveWithCells="1">
                  <from>
                    <xdr:col>4</xdr:col>
                    <xdr:colOff>781050</xdr:colOff>
                    <xdr:row>26</xdr:row>
                    <xdr:rowOff>57150</xdr:rowOff>
                  </from>
                  <to>
                    <xdr:col>5</xdr:col>
                    <xdr:colOff>1193800</xdr:colOff>
                    <xdr:row>26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 codeName="Sheet3"/>
  <dimension ref="A1:IV47"/>
  <sheetViews>
    <sheetView showGridLines="0" workbookViewId="0">
      <selection activeCell="A32" sqref="A32"/>
    </sheetView>
  </sheetViews>
  <sheetFormatPr defaultColWidth="11.33203125" defaultRowHeight="13" x14ac:dyDescent="0.3"/>
  <cols>
    <col min="1" max="1" width="11.33203125" style="2"/>
    <col min="2" max="2" width="16" style="2" customWidth="1"/>
    <col min="3" max="6" width="11.33203125" style="2"/>
    <col min="7" max="7" width="19.44140625" style="2" customWidth="1"/>
    <col min="8" max="8" width="17.109375" style="2" customWidth="1"/>
    <col min="9" max="14" width="11.33203125" style="2"/>
    <col min="15" max="15" width="29.33203125" style="2" customWidth="1"/>
    <col min="16" max="16384" width="11.33203125" style="2"/>
  </cols>
  <sheetData>
    <row r="1" spans="1:256" x14ac:dyDescent="0.3">
      <c r="N1" s="2">
        <v>1</v>
      </c>
      <c r="O1" s="2" t="s">
        <v>159</v>
      </c>
      <c r="P1" s="3">
        <v>0.1</v>
      </c>
      <c r="Q1" s="2" t="s">
        <v>49</v>
      </c>
    </row>
    <row r="2" spans="1:256" x14ac:dyDescent="0.3">
      <c r="B2" s="4" t="s">
        <v>160</v>
      </c>
      <c r="C2" s="2">
        <v>1</v>
      </c>
      <c r="D2" s="2">
        <v>1</v>
      </c>
      <c r="N2" s="2">
        <v>2</v>
      </c>
      <c r="O2" s="2" t="s">
        <v>161</v>
      </c>
      <c r="P2" s="3">
        <v>0.2</v>
      </c>
      <c r="Q2" s="2" t="s">
        <v>49</v>
      </c>
    </row>
    <row r="3" spans="1:256" x14ac:dyDescent="0.3">
      <c r="B3" s="4" t="s">
        <v>11</v>
      </c>
      <c r="C3" s="2">
        <v>0.01</v>
      </c>
      <c r="D3" s="2">
        <v>2</v>
      </c>
      <c r="N3" s="2">
        <v>3</v>
      </c>
      <c r="O3" s="2" t="s">
        <v>162</v>
      </c>
      <c r="P3" s="3">
        <v>0.4</v>
      </c>
      <c r="Q3" s="2" t="s">
        <v>49</v>
      </c>
    </row>
    <row r="4" spans="1:256" x14ac:dyDescent="0.3">
      <c r="B4" s="4" t="s">
        <v>49</v>
      </c>
      <c r="C4" s="2">
        <v>1E-3</v>
      </c>
      <c r="D4" s="2">
        <v>3</v>
      </c>
      <c r="N4" s="2">
        <v>4</v>
      </c>
      <c r="O4" s="2" t="s">
        <v>163</v>
      </c>
      <c r="P4" s="3">
        <v>2</v>
      </c>
      <c r="Q4" s="2" t="s">
        <v>49</v>
      </c>
    </row>
    <row r="5" spans="1:256" x14ac:dyDescent="0.3">
      <c r="B5" s="4" t="s">
        <v>164</v>
      </c>
      <c r="C5" s="2">
        <v>2.5399999999999999E-2</v>
      </c>
      <c r="D5" s="2">
        <v>4</v>
      </c>
      <c r="N5" s="2">
        <v>5</v>
      </c>
      <c r="O5" s="2" t="s">
        <v>165</v>
      </c>
      <c r="P5" s="3">
        <v>0.1</v>
      </c>
      <c r="Q5" s="2" t="s">
        <v>49</v>
      </c>
    </row>
    <row r="6" spans="1:256" x14ac:dyDescent="0.3">
      <c r="B6" s="4" t="s">
        <v>166</v>
      </c>
      <c r="C6" s="2">
        <v>0.30480000000000002</v>
      </c>
      <c r="D6" s="2">
        <v>5</v>
      </c>
      <c r="N6" s="2">
        <v>6</v>
      </c>
      <c r="O6" s="2" t="s">
        <v>167</v>
      </c>
      <c r="P6" s="3">
        <v>0.3</v>
      </c>
      <c r="Q6" s="2" t="s">
        <v>49</v>
      </c>
    </row>
    <row r="7" spans="1:256" x14ac:dyDescent="0.3">
      <c r="N7" s="2">
        <v>7</v>
      </c>
      <c r="O7" s="2" t="s">
        <v>168</v>
      </c>
      <c r="P7" s="3">
        <v>1</v>
      </c>
      <c r="Q7" s="2" t="s">
        <v>49</v>
      </c>
    </row>
    <row r="8" spans="1:256" x14ac:dyDescent="0.3">
      <c r="B8" s="5" t="s">
        <v>169</v>
      </c>
      <c r="N8" s="2">
        <v>8</v>
      </c>
      <c r="O8" s="2" t="s">
        <v>170</v>
      </c>
      <c r="P8" s="3">
        <v>3</v>
      </c>
      <c r="Q8" s="2" t="s">
        <v>49</v>
      </c>
    </row>
    <row r="9" spans="1:256" x14ac:dyDescent="0.3">
      <c r="B9" s="6" t="s">
        <v>171</v>
      </c>
      <c r="C9" s="4" t="e">
        <f>#REF!</f>
        <v>#REF!</v>
      </c>
      <c r="D9" s="2" t="s">
        <v>172</v>
      </c>
      <c r="E9" s="6" t="e">
        <f>VLOOKUP($C$9,'Gas Tables'!$B$5:$R$141,8)</f>
        <v>#REF!</v>
      </c>
      <c r="F9" s="4" t="s">
        <v>173</v>
      </c>
      <c r="H9" s="6"/>
      <c r="I9" s="4"/>
      <c r="J9" s="6"/>
      <c r="K9" s="4"/>
      <c r="L9" s="6"/>
      <c r="M9" s="4"/>
      <c r="N9" s="2">
        <v>9</v>
      </c>
      <c r="O9" s="4" t="s">
        <v>174</v>
      </c>
      <c r="P9" s="3">
        <v>1E-3</v>
      </c>
      <c r="Q9" s="2" t="s">
        <v>49</v>
      </c>
      <c r="R9" s="6"/>
      <c r="S9" s="4"/>
      <c r="T9" s="6"/>
      <c r="U9" s="4"/>
      <c r="V9" s="6"/>
      <c r="W9" s="4"/>
      <c r="X9" s="6"/>
      <c r="Y9" s="4"/>
      <c r="Z9" s="6"/>
      <c r="AA9" s="4"/>
      <c r="AB9" s="6"/>
      <c r="AC9" s="4"/>
      <c r="AD9" s="6"/>
      <c r="AE9" s="4"/>
      <c r="AF9" s="6"/>
      <c r="AG9" s="4"/>
      <c r="AH9" s="6"/>
      <c r="AI9" s="4"/>
      <c r="AJ9" s="6"/>
      <c r="AK9" s="4"/>
      <c r="AL9" s="6"/>
      <c r="AM9" s="4"/>
      <c r="AN9" s="6"/>
      <c r="AO9" s="4"/>
      <c r="AP9" s="6"/>
      <c r="AQ9" s="4"/>
      <c r="AR9" s="6"/>
      <c r="AS9" s="4"/>
      <c r="AT9" s="6"/>
      <c r="AU9" s="4"/>
      <c r="AV9" s="6"/>
      <c r="AW9" s="4"/>
      <c r="AX9" s="6"/>
      <c r="AY9" s="4"/>
      <c r="AZ9" s="6"/>
      <c r="BA9" s="4"/>
      <c r="BB9" s="6"/>
      <c r="BC9" s="4"/>
      <c r="BD9" s="6"/>
      <c r="BE9" s="4"/>
      <c r="BF9" s="6"/>
      <c r="BG9" s="4"/>
      <c r="BH9" s="6"/>
      <c r="BI9" s="4"/>
      <c r="BJ9" s="6"/>
      <c r="BK9" s="4"/>
      <c r="BL9" s="6"/>
      <c r="BM9" s="4"/>
      <c r="BN9" s="6"/>
      <c r="BO9" s="4"/>
      <c r="BP9" s="6"/>
      <c r="BQ9" s="4"/>
      <c r="BR9" s="6"/>
      <c r="BS9" s="4"/>
      <c r="BT9" s="6"/>
      <c r="BU9" s="4"/>
      <c r="BV9" s="6"/>
      <c r="BW9" s="4"/>
      <c r="BX9" s="6"/>
      <c r="BY9" s="4"/>
      <c r="BZ9" s="6"/>
      <c r="CA9" s="4"/>
      <c r="CB9" s="6"/>
      <c r="CC9" s="4"/>
      <c r="CD9" s="6"/>
      <c r="CE9" s="4"/>
      <c r="CF9" s="6"/>
      <c r="CG9" s="4"/>
      <c r="CH9" s="6"/>
      <c r="CI9" s="4"/>
      <c r="CJ9" s="6"/>
      <c r="CK9" s="4"/>
      <c r="CL9" s="6"/>
      <c r="CM9" s="4"/>
      <c r="CN9" s="6"/>
      <c r="CO9" s="4"/>
      <c r="CP9" s="6"/>
      <c r="CQ9" s="4"/>
      <c r="CR9" s="6"/>
      <c r="CS9" s="4"/>
      <c r="CT9" s="6"/>
      <c r="CU9" s="4"/>
      <c r="CV9" s="6"/>
      <c r="CW9" s="4"/>
      <c r="CX9" s="6"/>
      <c r="CY9" s="4"/>
      <c r="CZ9" s="6"/>
      <c r="DA9" s="4"/>
      <c r="DB9" s="6"/>
      <c r="DC9" s="4"/>
      <c r="DD9" s="6"/>
      <c r="DE9" s="4"/>
      <c r="DF9" s="6"/>
      <c r="DG9" s="4"/>
      <c r="DH9" s="6"/>
      <c r="DI9" s="4"/>
      <c r="DJ9" s="6"/>
      <c r="DK9" s="4"/>
      <c r="DL9" s="6"/>
      <c r="DM9" s="4"/>
      <c r="DN9" s="6"/>
      <c r="DO9" s="4"/>
      <c r="DP9" s="6"/>
      <c r="DQ9" s="4"/>
      <c r="DR9" s="6"/>
      <c r="DS9" s="4"/>
      <c r="DT9" s="6"/>
      <c r="DU9" s="4"/>
      <c r="DV9" s="6"/>
      <c r="DW9" s="4"/>
      <c r="DX9" s="6"/>
      <c r="DY9" s="4"/>
      <c r="DZ9" s="6"/>
      <c r="EA9" s="4"/>
      <c r="EB9" s="6"/>
      <c r="EC9" s="4"/>
      <c r="ED9" s="6"/>
      <c r="EE9" s="4"/>
      <c r="EF9" s="6"/>
      <c r="EG9" s="4"/>
      <c r="EH9" s="6"/>
      <c r="EI9" s="4"/>
      <c r="EJ9" s="6"/>
      <c r="EK9" s="4"/>
      <c r="EL9" s="6"/>
      <c r="EM9" s="4"/>
      <c r="EN9" s="6"/>
      <c r="EO9" s="4"/>
      <c r="EP9" s="6"/>
      <c r="EQ9" s="4"/>
      <c r="ER9" s="6"/>
      <c r="ES9" s="4"/>
      <c r="ET9" s="6"/>
      <c r="EU9" s="4"/>
      <c r="EV9" s="6"/>
      <c r="EW9" s="4"/>
      <c r="EX9" s="6"/>
      <c r="EY9" s="4"/>
      <c r="EZ9" s="6"/>
      <c r="FA9" s="4"/>
      <c r="FB9" s="6"/>
      <c r="FC9" s="4"/>
      <c r="FD9" s="6"/>
      <c r="FE9" s="4"/>
      <c r="FF9" s="6"/>
      <c r="FG9" s="4"/>
      <c r="FH9" s="6"/>
      <c r="FI9" s="4"/>
      <c r="FJ9" s="6"/>
      <c r="FK9" s="4"/>
      <c r="FL9" s="6"/>
      <c r="FM9" s="4"/>
      <c r="FN9" s="6"/>
      <c r="FO9" s="4"/>
      <c r="FP9" s="6"/>
      <c r="FQ9" s="4"/>
      <c r="FR9" s="6"/>
      <c r="FS9" s="4"/>
      <c r="FT9" s="6"/>
      <c r="FU9" s="4"/>
      <c r="FV9" s="6"/>
      <c r="FW9" s="4"/>
      <c r="FX9" s="6"/>
      <c r="FY9" s="4"/>
      <c r="FZ9" s="6"/>
      <c r="GA9" s="4"/>
      <c r="GB9" s="6"/>
      <c r="GC9" s="4"/>
      <c r="GD9" s="6"/>
      <c r="GE9" s="4"/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4"/>
      <c r="GR9" s="6"/>
      <c r="GS9" s="4"/>
      <c r="GT9" s="6"/>
      <c r="GU9" s="4"/>
      <c r="GV9" s="6"/>
      <c r="GW9" s="4"/>
      <c r="GX9" s="6"/>
      <c r="GY9" s="4"/>
      <c r="GZ9" s="6"/>
      <c r="HA9" s="4"/>
      <c r="HB9" s="6"/>
      <c r="HC9" s="4"/>
      <c r="HD9" s="6"/>
      <c r="HE9" s="4"/>
      <c r="HF9" s="6"/>
      <c r="HG9" s="4"/>
      <c r="HH9" s="6"/>
      <c r="HI9" s="4"/>
      <c r="HJ9" s="6"/>
      <c r="HK9" s="4"/>
      <c r="HL9" s="6"/>
      <c r="HM9" s="4"/>
      <c r="HN9" s="6"/>
      <c r="HO9" s="4"/>
      <c r="HP9" s="6"/>
      <c r="HQ9" s="4"/>
      <c r="HR9" s="6"/>
      <c r="HS9" s="4"/>
      <c r="HT9" s="6"/>
      <c r="HU9" s="4"/>
      <c r="HV9" s="6"/>
      <c r="HW9" s="4"/>
      <c r="HX9" s="6"/>
      <c r="HY9" s="4"/>
      <c r="HZ9" s="6"/>
      <c r="IA9" s="4"/>
      <c r="IB9" s="6"/>
      <c r="IC9" s="4"/>
      <c r="ID9" s="6"/>
      <c r="IE9" s="4"/>
      <c r="IF9" s="6"/>
      <c r="IG9" s="4"/>
      <c r="IH9" s="6"/>
      <c r="II9" s="4"/>
      <c r="IJ9" s="6"/>
      <c r="IK9" s="4"/>
      <c r="IL9" s="6"/>
      <c r="IM9" s="4"/>
      <c r="IN9" s="6"/>
      <c r="IO9" s="4"/>
      <c r="IP9" s="6"/>
      <c r="IQ9" s="4"/>
      <c r="IR9" s="6"/>
      <c r="IS9" s="4"/>
      <c r="IT9" s="6"/>
      <c r="IU9" s="4"/>
      <c r="IV9" s="6"/>
    </row>
    <row r="10" spans="1:256" x14ac:dyDescent="0.3">
      <c r="B10" s="4" t="s">
        <v>175</v>
      </c>
      <c r="D10" s="4" t="s">
        <v>176</v>
      </c>
      <c r="N10" s="2">
        <v>10</v>
      </c>
      <c r="O10" s="2" t="s">
        <v>177</v>
      </c>
      <c r="P10" s="3">
        <v>0.15</v>
      </c>
      <c r="Q10" s="2" t="s">
        <v>49</v>
      </c>
    </row>
    <row r="11" spans="1:256" x14ac:dyDescent="0.3">
      <c r="A11" s="2">
        <v>1</v>
      </c>
      <c r="B11" s="22" t="s">
        <v>178</v>
      </c>
      <c r="C11" s="2" t="e">
        <f>1/($E$9)/60</f>
        <v>#REF!</v>
      </c>
      <c r="E11" s="2">
        <v>1</v>
      </c>
      <c r="N11" s="2">
        <v>11</v>
      </c>
      <c r="O11" s="2" t="s">
        <v>179</v>
      </c>
      <c r="P11" s="3">
        <v>0.9</v>
      </c>
      <c r="Q11" s="2" t="s">
        <v>49</v>
      </c>
    </row>
    <row r="12" spans="1:256" x14ac:dyDescent="0.3">
      <c r="A12" s="2">
        <v>2</v>
      </c>
      <c r="B12" s="22" t="s">
        <v>180</v>
      </c>
      <c r="C12" s="2" t="e">
        <f>1/($E$9)</f>
        <v>#REF!</v>
      </c>
      <c r="E12" s="2">
        <v>2</v>
      </c>
      <c r="N12" s="2">
        <v>12</v>
      </c>
      <c r="O12" s="2" t="s">
        <v>181</v>
      </c>
      <c r="P12" s="3">
        <v>1</v>
      </c>
      <c r="Q12" s="2" t="s">
        <v>49</v>
      </c>
    </row>
    <row r="13" spans="1:256" x14ac:dyDescent="0.3">
      <c r="A13" s="2">
        <v>3</v>
      </c>
      <c r="B13" s="22" t="s">
        <v>182</v>
      </c>
      <c r="C13" s="2" t="e">
        <f>1/($E$9)*60</f>
        <v>#REF!</v>
      </c>
      <c r="E13" s="2">
        <v>3</v>
      </c>
      <c r="N13" s="2">
        <v>13</v>
      </c>
      <c r="O13" s="2" t="s">
        <v>183</v>
      </c>
      <c r="P13" s="3">
        <v>0.8</v>
      </c>
      <c r="Q13" s="2" t="s">
        <v>49</v>
      </c>
    </row>
    <row r="14" spans="1:256" x14ac:dyDescent="0.3">
      <c r="A14" s="2">
        <v>4</v>
      </c>
      <c r="B14" s="22" t="s">
        <v>184</v>
      </c>
      <c r="C14" s="2" t="e">
        <f>1000/($E$9)/60</f>
        <v>#REF!</v>
      </c>
      <c r="E14" s="2">
        <v>4</v>
      </c>
      <c r="N14" s="2">
        <v>14</v>
      </c>
      <c r="O14" s="2" t="s">
        <v>185</v>
      </c>
      <c r="P14" s="3">
        <v>3</v>
      </c>
      <c r="Q14" s="2" t="s">
        <v>49</v>
      </c>
    </row>
    <row r="15" spans="1:256" x14ac:dyDescent="0.3">
      <c r="A15" s="2">
        <v>5</v>
      </c>
      <c r="B15" s="22" t="s">
        <v>186</v>
      </c>
      <c r="C15" s="2" t="e">
        <f>1000/($E$9)</f>
        <v>#REF!</v>
      </c>
      <c r="E15" s="2">
        <v>5</v>
      </c>
      <c r="N15" s="2">
        <v>15</v>
      </c>
      <c r="O15" s="2" t="s">
        <v>187</v>
      </c>
      <c r="P15" s="3">
        <v>1.3</v>
      </c>
      <c r="Q15" s="2" t="s">
        <v>49</v>
      </c>
    </row>
    <row r="16" spans="1:256" x14ac:dyDescent="0.3">
      <c r="A16" s="2">
        <v>6</v>
      </c>
      <c r="B16" s="22" t="s">
        <v>188</v>
      </c>
      <c r="C16" s="2" t="e">
        <f>1000/($E$9)*60</f>
        <v>#REF!</v>
      </c>
      <c r="E16" s="2">
        <v>6</v>
      </c>
    </row>
    <row r="17" spans="1:5" x14ac:dyDescent="0.3">
      <c r="A17" s="2">
        <v>7</v>
      </c>
      <c r="B17" s="22" t="s">
        <v>189</v>
      </c>
      <c r="C17" s="2" t="e">
        <f>1000/($E$9*2.2046)/60</f>
        <v>#REF!</v>
      </c>
      <c r="E17" s="2">
        <v>7</v>
      </c>
    </row>
    <row r="18" spans="1:5" x14ac:dyDescent="0.3">
      <c r="A18" s="2">
        <v>8</v>
      </c>
      <c r="B18" s="22" t="s">
        <v>190</v>
      </c>
      <c r="C18" s="2" t="e">
        <f>1000/($E$9*2.2046)</f>
        <v>#REF!</v>
      </c>
      <c r="E18" s="2">
        <v>8</v>
      </c>
    </row>
    <row r="19" spans="1:5" x14ac:dyDescent="0.3">
      <c r="A19" s="2">
        <v>9</v>
      </c>
      <c r="B19" s="22" t="s">
        <v>191</v>
      </c>
      <c r="C19" s="2" t="e">
        <f>1000/($E$9*2.2046)*60</f>
        <v>#REF!</v>
      </c>
      <c r="E19" s="2">
        <v>9</v>
      </c>
    </row>
    <row r="20" spans="1:5" x14ac:dyDescent="0.3">
      <c r="A20" s="2">
        <v>10</v>
      </c>
      <c r="B20" s="22" t="s">
        <v>192</v>
      </c>
      <c r="C20" s="2">
        <v>1</v>
      </c>
      <c r="D20" s="2">
        <v>0</v>
      </c>
      <c r="E20" s="2">
        <v>10</v>
      </c>
    </row>
    <row r="21" spans="1:5" x14ac:dyDescent="0.3">
      <c r="A21" s="2">
        <v>11</v>
      </c>
      <c r="B21" s="23" t="s">
        <v>193</v>
      </c>
      <c r="C21" s="2">
        <f>1/60</f>
        <v>1.6666666666666666E-2</v>
      </c>
      <c r="D21" s="2">
        <v>0</v>
      </c>
      <c r="E21" s="2">
        <v>11</v>
      </c>
    </row>
    <row r="22" spans="1:5" x14ac:dyDescent="0.3">
      <c r="A22" s="2">
        <v>12</v>
      </c>
      <c r="B22" s="22" t="s">
        <v>194</v>
      </c>
      <c r="C22" s="2">
        <f>(1000/60)</f>
        <v>16.666666666666668</v>
      </c>
      <c r="D22" s="2">
        <v>0</v>
      </c>
      <c r="E22" s="2">
        <v>12</v>
      </c>
    </row>
    <row r="23" spans="1:5" x14ac:dyDescent="0.3">
      <c r="A23" s="2">
        <v>13</v>
      </c>
      <c r="B23" s="22" t="s">
        <v>195</v>
      </c>
      <c r="C23" s="2">
        <v>1000</v>
      </c>
      <c r="D23" s="2">
        <v>0</v>
      </c>
      <c r="E23" s="2">
        <v>13</v>
      </c>
    </row>
    <row r="24" spans="1:5" x14ac:dyDescent="0.3">
      <c r="A24" s="2">
        <v>14</v>
      </c>
      <c r="B24" s="22" t="s">
        <v>196</v>
      </c>
      <c r="C24" s="2">
        <v>1E-3</v>
      </c>
      <c r="D24" s="2">
        <v>0</v>
      </c>
      <c r="E24" s="2">
        <v>14</v>
      </c>
    </row>
    <row r="25" spans="1:5" x14ac:dyDescent="0.3">
      <c r="A25" s="2">
        <v>15</v>
      </c>
      <c r="B25" s="22" t="s">
        <v>197</v>
      </c>
      <c r="C25" s="2">
        <f>1/1.0772358*0.001</f>
        <v>9.2830186297187677E-4</v>
      </c>
      <c r="D25" s="2">
        <v>21.1</v>
      </c>
      <c r="E25" s="2">
        <v>15</v>
      </c>
    </row>
    <row r="26" spans="1:5" x14ac:dyDescent="0.3">
      <c r="A26" s="2">
        <v>16</v>
      </c>
      <c r="B26" s="22" t="s">
        <v>198</v>
      </c>
      <c r="C26" s="2">
        <f>28.32/1.0772358</f>
        <v>26.289508759363549</v>
      </c>
      <c r="D26" s="2">
        <v>21.1</v>
      </c>
      <c r="E26" s="2">
        <v>16</v>
      </c>
    </row>
    <row r="27" spans="1:5" x14ac:dyDescent="0.3">
      <c r="A27" s="2">
        <v>17</v>
      </c>
      <c r="B27" s="22" t="s">
        <v>199</v>
      </c>
      <c r="C27" s="2">
        <f>C26/60</f>
        <v>0.43815847932272584</v>
      </c>
      <c r="D27" s="2">
        <v>21.1</v>
      </c>
      <c r="E27" s="2">
        <v>17</v>
      </c>
    </row>
    <row r="28" spans="1:5" x14ac:dyDescent="0.3">
      <c r="A28" s="2">
        <v>18</v>
      </c>
      <c r="B28" s="22" t="s">
        <v>200</v>
      </c>
      <c r="C28" s="2">
        <f>1/1.0772358/60</f>
        <v>1.5471697716197946E-2</v>
      </c>
      <c r="D28" s="2">
        <v>21.1</v>
      </c>
      <c r="E28" s="2">
        <v>18</v>
      </c>
    </row>
    <row r="29" spans="1:5" x14ac:dyDescent="0.3">
      <c r="A29" s="2">
        <v>19</v>
      </c>
      <c r="B29" s="22" t="s">
        <v>201</v>
      </c>
      <c r="C29" s="2">
        <f>1/1.0772358</f>
        <v>0.92830186297187678</v>
      </c>
      <c r="D29" s="2">
        <v>21.1</v>
      </c>
      <c r="E29" s="2">
        <v>19</v>
      </c>
    </row>
    <row r="31" spans="1:5" x14ac:dyDescent="0.3">
      <c r="B31" s="2" t="s">
        <v>202</v>
      </c>
      <c r="C31" s="2">
        <v>0.98699999999999999</v>
      </c>
      <c r="D31" s="2">
        <v>1</v>
      </c>
    </row>
    <row r="32" spans="1:5" x14ac:dyDescent="0.3">
      <c r="B32" s="2" t="s">
        <v>203</v>
      </c>
      <c r="C32" s="2">
        <v>1</v>
      </c>
      <c r="D32" s="2">
        <v>2</v>
      </c>
    </row>
    <row r="33" spans="2:5" x14ac:dyDescent="0.3">
      <c r="B33" s="2" t="s">
        <v>204</v>
      </c>
      <c r="C33" s="2">
        <v>101.9744</v>
      </c>
      <c r="D33" s="2">
        <v>3</v>
      </c>
    </row>
    <row r="34" spans="2:5" x14ac:dyDescent="0.3">
      <c r="B34" s="2" t="s">
        <v>205</v>
      </c>
      <c r="C34" s="2">
        <v>33.47</v>
      </c>
      <c r="D34" s="2">
        <v>4</v>
      </c>
    </row>
    <row r="35" spans="2:5" x14ac:dyDescent="0.3">
      <c r="B35" s="2" t="s">
        <v>206</v>
      </c>
      <c r="C35" s="2">
        <v>401.6</v>
      </c>
      <c r="D35" s="2">
        <v>5</v>
      </c>
    </row>
    <row r="36" spans="2:5" x14ac:dyDescent="0.3">
      <c r="B36" s="2" t="s">
        <v>207</v>
      </c>
      <c r="C36" s="2">
        <v>29.53</v>
      </c>
      <c r="D36" s="2">
        <v>6</v>
      </c>
    </row>
    <row r="37" spans="2:5" x14ac:dyDescent="0.3">
      <c r="B37" s="2" t="s">
        <v>208</v>
      </c>
      <c r="C37" s="2">
        <v>1.02</v>
      </c>
      <c r="D37" s="2">
        <v>7</v>
      </c>
    </row>
    <row r="38" spans="2:5" x14ac:dyDescent="0.3">
      <c r="B38" s="2" t="s">
        <v>88</v>
      </c>
      <c r="C38" s="2">
        <v>100</v>
      </c>
      <c r="D38" s="2">
        <v>8</v>
      </c>
    </row>
    <row r="39" spans="2:5" x14ac:dyDescent="0.3">
      <c r="B39" s="2" t="s">
        <v>209</v>
      </c>
      <c r="C39" s="2">
        <v>1000</v>
      </c>
      <c r="D39" s="2">
        <v>9</v>
      </c>
    </row>
    <row r="40" spans="2:5" x14ac:dyDescent="0.3">
      <c r="B40" s="2" t="s">
        <v>210</v>
      </c>
      <c r="C40" s="2">
        <v>1019.7443</v>
      </c>
      <c r="D40" s="2">
        <v>10</v>
      </c>
    </row>
    <row r="41" spans="2:5" x14ac:dyDescent="0.3">
      <c r="B41" s="2" t="s">
        <v>211</v>
      </c>
      <c r="C41" s="2">
        <v>750</v>
      </c>
      <c r="D41" s="2">
        <v>11</v>
      </c>
    </row>
    <row r="42" spans="2:5" x14ac:dyDescent="0.3">
      <c r="B42" s="2" t="s">
        <v>86</v>
      </c>
      <c r="C42" s="2">
        <v>100000</v>
      </c>
      <c r="D42" s="2">
        <v>12</v>
      </c>
    </row>
    <row r="43" spans="2:5" x14ac:dyDescent="0.3">
      <c r="B43" s="2" t="s">
        <v>212</v>
      </c>
      <c r="C43" s="2">
        <v>14.503769999999999</v>
      </c>
      <c r="D43" s="2">
        <v>13</v>
      </c>
    </row>
    <row r="45" spans="2:5" x14ac:dyDescent="0.3">
      <c r="B45" s="2" t="s">
        <v>213</v>
      </c>
      <c r="C45" s="2">
        <v>20</v>
      </c>
      <c r="D45" s="2">
        <v>20</v>
      </c>
      <c r="E45" s="2">
        <v>1</v>
      </c>
    </row>
    <row r="46" spans="2:5" x14ac:dyDescent="0.3">
      <c r="B46" s="5" t="s">
        <v>214</v>
      </c>
      <c r="C46" s="7">
        <v>-6.666666666666667</v>
      </c>
      <c r="D46" s="7">
        <v>68</v>
      </c>
      <c r="E46" s="2">
        <v>2</v>
      </c>
    </row>
    <row r="47" spans="2:5" x14ac:dyDescent="0.3">
      <c r="B47" s="2" t="s">
        <v>215</v>
      </c>
      <c r="C47" s="2">
        <v>-253.15</v>
      </c>
      <c r="D47" s="2">
        <v>293.14999999999998</v>
      </c>
      <c r="E47" s="2">
        <v>3</v>
      </c>
    </row>
  </sheetData>
  <phoneticPr fontId="3" type="noConversion"/>
  <printOptions gridLinesSet="0"/>
  <pageMargins left="0.5" right="0.5" top="0.5" bottom="0.5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F72"/>
  <sheetViews>
    <sheetView workbookViewId="0">
      <selection activeCell="B30" sqref="B30"/>
    </sheetView>
  </sheetViews>
  <sheetFormatPr defaultColWidth="10.6640625" defaultRowHeight="13" x14ac:dyDescent="0.3"/>
  <cols>
    <col min="1" max="1" width="15.44140625" style="2" customWidth="1"/>
    <col min="2" max="2" width="11" style="2" customWidth="1"/>
    <col min="3" max="16384" width="10.6640625" style="2"/>
  </cols>
  <sheetData>
    <row r="2" spans="1:6" x14ac:dyDescent="0.3">
      <c r="A2" s="2" t="s">
        <v>216</v>
      </c>
    </row>
    <row r="3" spans="1:6" x14ac:dyDescent="0.3">
      <c r="A3" s="2" t="s">
        <v>217</v>
      </c>
    </row>
    <row r="6" spans="1:6" x14ac:dyDescent="0.3">
      <c r="C6" s="6"/>
      <c r="D6" s="4"/>
    </row>
    <row r="8" spans="1:6" x14ac:dyDescent="0.3">
      <c r="A8" s="5" t="s">
        <v>218</v>
      </c>
    </row>
    <row r="9" spans="1:6" x14ac:dyDescent="0.3">
      <c r="A9" s="6" t="s">
        <v>171</v>
      </c>
      <c r="B9" s="21" t="e">
        <f>#REF!</f>
        <v>#REF!</v>
      </c>
      <c r="C9" s="2" t="s">
        <v>172</v>
      </c>
      <c r="D9" s="6" t="e">
        <f>IF(B9="Same gas",Conversions!E9,LOOKUP((#REF!+3),'Gas Tables'!$V$4:$V$141,'Gas Tables'!$I$4:$I$141))</f>
        <v>#REF!</v>
      </c>
      <c r="E9" s="4" t="s">
        <v>173</v>
      </c>
    </row>
    <row r="10" spans="1:6" x14ac:dyDescent="0.3">
      <c r="A10" s="4" t="s">
        <v>175</v>
      </c>
      <c r="C10" s="4" t="s">
        <v>176</v>
      </c>
    </row>
    <row r="11" spans="1:6" x14ac:dyDescent="0.3">
      <c r="A11" s="2">
        <v>1</v>
      </c>
      <c r="B11" s="4" t="s">
        <v>178</v>
      </c>
      <c r="C11" s="2" t="e">
        <f>1/($D$9)/60</f>
        <v>#REF!</v>
      </c>
      <c r="E11" s="2">
        <v>1</v>
      </c>
      <c r="F11" s="4"/>
    </row>
    <row r="12" spans="1:6" x14ac:dyDescent="0.3">
      <c r="A12" s="2">
        <v>2</v>
      </c>
      <c r="B12" s="4" t="s">
        <v>180</v>
      </c>
      <c r="C12" s="2" t="e">
        <f>1/($D$9)</f>
        <v>#REF!</v>
      </c>
      <c r="E12" s="2">
        <v>2</v>
      </c>
      <c r="F12" s="4"/>
    </row>
    <row r="13" spans="1:6" x14ac:dyDescent="0.3">
      <c r="A13" s="2">
        <v>3</v>
      </c>
      <c r="B13" s="4" t="s">
        <v>182</v>
      </c>
      <c r="C13" s="2" t="e">
        <f>1/($D$9)*60</f>
        <v>#REF!</v>
      </c>
      <c r="E13" s="2">
        <v>3</v>
      </c>
      <c r="F13" s="4"/>
    </row>
    <row r="14" spans="1:6" x14ac:dyDescent="0.3">
      <c r="A14" s="2">
        <v>4</v>
      </c>
      <c r="B14" s="4" t="s">
        <v>184</v>
      </c>
      <c r="C14" s="2" t="e">
        <f>1000/($D$9)/60</f>
        <v>#REF!</v>
      </c>
      <c r="E14" s="2">
        <v>4</v>
      </c>
      <c r="F14" s="4"/>
    </row>
    <row r="15" spans="1:6" x14ac:dyDescent="0.3">
      <c r="A15" s="2">
        <v>5</v>
      </c>
      <c r="B15" s="4" t="s">
        <v>186</v>
      </c>
      <c r="C15" s="2" t="e">
        <f>1000/($D$9)</f>
        <v>#REF!</v>
      </c>
      <c r="E15" s="2">
        <v>5</v>
      </c>
      <c r="F15" s="4"/>
    </row>
    <row r="16" spans="1:6" x14ac:dyDescent="0.3">
      <c r="A16" s="2">
        <v>6</v>
      </c>
      <c r="B16" s="4" t="s">
        <v>188</v>
      </c>
      <c r="C16" s="2" t="e">
        <f>1000/($D$9)*60</f>
        <v>#REF!</v>
      </c>
      <c r="E16" s="2">
        <v>6</v>
      </c>
      <c r="F16" s="4"/>
    </row>
    <row r="17" spans="1:6" x14ac:dyDescent="0.3">
      <c r="A17" s="2">
        <v>7</v>
      </c>
      <c r="B17" s="4" t="s">
        <v>189</v>
      </c>
      <c r="C17" s="2" t="e">
        <f>1000/($D$9*2.2046)/60</f>
        <v>#REF!</v>
      </c>
      <c r="E17" s="2">
        <v>7</v>
      </c>
      <c r="F17" s="4"/>
    </row>
    <row r="18" spans="1:6" x14ac:dyDescent="0.3">
      <c r="A18" s="2">
        <v>8</v>
      </c>
      <c r="B18" s="4" t="s">
        <v>190</v>
      </c>
      <c r="C18" s="2" t="e">
        <f>1000/($D$9*2.2046)</f>
        <v>#REF!</v>
      </c>
      <c r="E18" s="2">
        <v>8</v>
      </c>
      <c r="F18" s="4"/>
    </row>
    <row r="19" spans="1:6" x14ac:dyDescent="0.3">
      <c r="A19" s="2">
        <v>9</v>
      </c>
      <c r="B19" s="4" t="s">
        <v>191</v>
      </c>
      <c r="C19" s="2" t="e">
        <f>1000/($D$9*2.2046)*60</f>
        <v>#REF!</v>
      </c>
      <c r="E19" s="2">
        <v>9</v>
      </c>
      <c r="F19" s="4"/>
    </row>
    <row r="20" spans="1:6" x14ac:dyDescent="0.3">
      <c r="A20" s="2">
        <v>10</v>
      </c>
      <c r="B20" s="4" t="s">
        <v>192</v>
      </c>
      <c r="C20" s="2">
        <v>1</v>
      </c>
      <c r="D20" s="2">
        <v>0</v>
      </c>
      <c r="E20" s="2">
        <v>10</v>
      </c>
      <c r="F20" s="4"/>
    </row>
    <row r="21" spans="1:6" x14ac:dyDescent="0.3">
      <c r="A21" s="2">
        <v>11</v>
      </c>
      <c r="B21" s="2" t="s">
        <v>193</v>
      </c>
      <c r="C21" s="2">
        <f>1/60</f>
        <v>1.6666666666666666E-2</v>
      </c>
      <c r="D21" s="2">
        <v>0</v>
      </c>
      <c r="E21" s="2">
        <v>11</v>
      </c>
      <c r="F21" s="4"/>
    </row>
    <row r="22" spans="1:6" x14ac:dyDescent="0.3">
      <c r="A22" s="2">
        <v>12</v>
      </c>
      <c r="B22" s="4" t="s">
        <v>194</v>
      </c>
      <c r="C22" s="2">
        <f>(1000/60)</f>
        <v>16.666666666666668</v>
      </c>
      <c r="D22" s="2">
        <v>0</v>
      </c>
      <c r="E22" s="2">
        <v>12</v>
      </c>
    </row>
    <row r="23" spans="1:6" x14ac:dyDescent="0.3">
      <c r="A23" s="2">
        <v>13</v>
      </c>
      <c r="B23" s="4" t="s">
        <v>195</v>
      </c>
      <c r="C23" s="2">
        <f>1000</f>
        <v>1000</v>
      </c>
      <c r="D23" s="2">
        <v>0</v>
      </c>
      <c r="E23" s="2">
        <v>13</v>
      </c>
      <c r="F23" s="4"/>
    </row>
    <row r="24" spans="1:6" x14ac:dyDescent="0.3">
      <c r="A24" s="2">
        <v>14</v>
      </c>
      <c r="B24" s="4" t="s">
        <v>196</v>
      </c>
      <c r="C24" s="2">
        <v>1E-3</v>
      </c>
      <c r="D24" s="2">
        <v>0</v>
      </c>
      <c r="E24" s="2">
        <v>14</v>
      </c>
      <c r="F24" s="4"/>
    </row>
    <row r="25" spans="1:6" x14ac:dyDescent="0.3">
      <c r="A25" s="2">
        <v>15</v>
      </c>
      <c r="B25" s="4" t="s">
        <v>197</v>
      </c>
      <c r="C25" s="2">
        <f>1/1.0772358*0.001</f>
        <v>9.2830186297187677E-4</v>
      </c>
      <c r="D25" s="2">
        <v>21.1</v>
      </c>
      <c r="E25" s="2">
        <v>15</v>
      </c>
      <c r="F25" s="4"/>
    </row>
    <row r="26" spans="1:6" x14ac:dyDescent="0.3">
      <c r="A26" s="2">
        <v>16</v>
      </c>
      <c r="B26" s="4" t="s">
        <v>198</v>
      </c>
      <c r="C26" s="2">
        <f>28.32/1.0772358</f>
        <v>26.289508759363549</v>
      </c>
      <c r="D26" s="2">
        <v>21.1</v>
      </c>
      <c r="E26" s="2">
        <v>16</v>
      </c>
      <c r="F26" s="4"/>
    </row>
    <row r="27" spans="1:6" x14ac:dyDescent="0.3">
      <c r="A27" s="2">
        <v>17</v>
      </c>
      <c r="B27" s="4" t="s">
        <v>199</v>
      </c>
      <c r="C27" s="2">
        <f>C26/60</f>
        <v>0.43815847932272584</v>
      </c>
      <c r="D27" s="2">
        <v>21.1</v>
      </c>
      <c r="E27" s="2">
        <v>17</v>
      </c>
      <c r="F27" s="4"/>
    </row>
    <row r="28" spans="1:6" x14ac:dyDescent="0.3">
      <c r="A28" s="2">
        <v>18</v>
      </c>
      <c r="B28" s="4" t="s">
        <v>200</v>
      </c>
      <c r="C28" s="2">
        <f>1/1.0772358/60</f>
        <v>1.5471697716197946E-2</v>
      </c>
      <c r="D28" s="2">
        <v>21.1</v>
      </c>
      <c r="E28" s="2">
        <v>18</v>
      </c>
      <c r="F28" s="4"/>
    </row>
    <row r="29" spans="1:6" x14ac:dyDescent="0.3">
      <c r="A29" s="2">
        <v>19</v>
      </c>
      <c r="B29" s="4" t="s">
        <v>201</v>
      </c>
      <c r="C29" s="2">
        <f>1/1.0772358</f>
        <v>0.92830186297187678</v>
      </c>
      <c r="D29" s="2">
        <v>21.1</v>
      </c>
      <c r="E29" s="2">
        <v>19</v>
      </c>
      <c r="F29" s="4"/>
    </row>
    <row r="30" spans="1:6" x14ac:dyDescent="0.3">
      <c r="F30" s="4"/>
    </row>
    <row r="31" spans="1:6" x14ac:dyDescent="0.3">
      <c r="F31" s="4"/>
    </row>
    <row r="44" spans="1:1" x14ac:dyDescent="0.3">
      <c r="A44" s="5"/>
    </row>
    <row r="59" spans="1:1" x14ac:dyDescent="0.3">
      <c r="A59" s="5"/>
    </row>
    <row r="64" spans="1:1" x14ac:dyDescent="0.3">
      <c r="A64" s="5"/>
    </row>
    <row r="69" spans="1:1" x14ac:dyDescent="0.3">
      <c r="A69" s="5"/>
    </row>
    <row r="72" spans="1:1" x14ac:dyDescent="0.3">
      <c r="A72" s="5"/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 codeName="Sheet5"/>
  <dimension ref="A1:V146"/>
  <sheetViews>
    <sheetView showGridLines="0" topLeftCell="A73" workbookViewId="0">
      <selection activeCell="F39" sqref="F39"/>
    </sheetView>
  </sheetViews>
  <sheetFormatPr defaultColWidth="11.33203125" defaultRowHeight="13" x14ac:dyDescent="0.3"/>
  <cols>
    <col min="1" max="1" width="11.33203125" style="2"/>
    <col min="2" max="2" width="26.44140625" style="2" customWidth="1"/>
    <col min="3" max="3" width="11.33203125" style="2"/>
    <col min="4" max="4" width="19.44140625" style="18" customWidth="1"/>
    <col min="5" max="5" width="11.33203125" style="17"/>
    <col min="6" max="8" width="11.33203125" style="2"/>
    <col min="9" max="9" width="13.109375" style="2" customWidth="1"/>
    <col min="10" max="10" width="11.33203125" style="2"/>
    <col min="11" max="11" width="14.109375" style="2" customWidth="1"/>
    <col min="12" max="14" width="11.33203125" style="2"/>
    <col min="15" max="15" width="14.109375" style="2" customWidth="1"/>
    <col min="16" max="16" width="13.6640625" style="2" customWidth="1"/>
    <col min="17" max="17" width="16" style="2" customWidth="1"/>
    <col min="18" max="16384" width="11.33203125" style="2"/>
  </cols>
  <sheetData>
    <row r="1" spans="1:22" s="11" customFormat="1" x14ac:dyDescent="0.3">
      <c r="B1" s="8" t="s">
        <v>219</v>
      </c>
      <c r="C1" s="8" t="s">
        <v>220</v>
      </c>
      <c r="D1" s="9" t="s">
        <v>221</v>
      </c>
      <c r="E1" s="10" t="s">
        <v>220</v>
      </c>
      <c r="F1" s="8" t="s">
        <v>222</v>
      </c>
      <c r="G1" s="8" t="s">
        <v>223</v>
      </c>
      <c r="H1" s="8" t="s">
        <v>224</v>
      </c>
      <c r="I1" s="8" t="s">
        <v>225</v>
      </c>
      <c r="J1" s="8" t="s">
        <v>226</v>
      </c>
      <c r="K1" s="8" t="s">
        <v>227</v>
      </c>
      <c r="L1" s="8" t="s">
        <v>228</v>
      </c>
      <c r="M1" s="8" t="s">
        <v>229</v>
      </c>
      <c r="N1" s="8" t="s">
        <v>230</v>
      </c>
      <c r="O1" s="8" t="s">
        <v>231</v>
      </c>
      <c r="P1" s="8" t="s">
        <v>232</v>
      </c>
      <c r="Q1" s="8" t="s">
        <v>233</v>
      </c>
      <c r="R1" s="8" t="s">
        <v>231</v>
      </c>
      <c r="S1" s="8" t="s">
        <v>234</v>
      </c>
      <c r="T1" s="8" t="s">
        <v>235</v>
      </c>
      <c r="U1" s="8" t="s">
        <v>236</v>
      </c>
    </row>
    <row r="2" spans="1:22" x14ac:dyDescent="0.3">
      <c r="B2" s="4"/>
      <c r="C2" s="8"/>
      <c r="D2" s="9"/>
      <c r="E2" s="10"/>
      <c r="F2" s="8"/>
      <c r="G2" s="8"/>
      <c r="H2" s="8" t="s">
        <v>237</v>
      </c>
      <c r="I2" s="8" t="s">
        <v>238</v>
      </c>
      <c r="J2" s="8"/>
      <c r="K2" s="8" t="s">
        <v>239</v>
      </c>
      <c r="L2" s="8" t="s">
        <v>240</v>
      </c>
      <c r="M2" s="8" t="s">
        <v>241</v>
      </c>
      <c r="N2" s="8" t="s">
        <v>242</v>
      </c>
      <c r="O2" s="8" t="s">
        <v>230</v>
      </c>
      <c r="P2" s="8"/>
      <c r="Q2" s="8"/>
      <c r="R2" s="8"/>
      <c r="S2" s="8" t="s">
        <v>243</v>
      </c>
      <c r="T2" s="8" t="s">
        <v>243</v>
      </c>
      <c r="U2" s="8" t="s">
        <v>244</v>
      </c>
      <c r="V2" s="11"/>
    </row>
    <row r="3" spans="1:22" x14ac:dyDescent="0.3">
      <c r="B3" s="4"/>
      <c r="C3" s="4"/>
      <c r="D3" s="12"/>
      <c r="E3" s="13"/>
      <c r="F3" s="4"/>
      <c r="G3" s="4"/>
      <c r="H3" s="4"/>
      <c r="I3" s="4"/>
      <c r="J3" s="4"/>
      <c r="K3" s="4"/>
      <c r="L3" s="14" t="s">
        <v>245</v>
      </c>
      <c r="M3" s="14" t="s">
        <v>246</v>
      </c>
      <c r="N3" s="14" t="s">
        <v>247</v>
      </c>
      <c r="O3" s="14" t="s">
        <v>248</v>
      </c>
      <c r="P3" s="4"/>
      <c r="Q3" s="4"/>
      <c r="R3" s="4"/>
      <c r="S3" s="4"/>
      <c r="T3" s="4"/>
      <c r="U3" s="4"/>
    </row>
    <row r="4" spans="1:22" x14ac:dyDescent="0.3">
      <c r="B4" s="14" t="s">
        <v>249</v>
      </c>
      <c r="C4" s="4"/>
      <c r="D4" s="12"/>
      <c r="E4" s="13"/>
      <c r="F4" s="4">
        <v>1</v>
      </c>
      <c r="G4" s="4">
        <v>1</v>
      </c>
      <c r="H4" s="4">
        <v>1</v>
      </c>
      <c r="I4" s="4">
        <v>2</v>
      </c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">
        <f t="shared" ref="V4:V35" si="0">ROW()-1</f>
        <v>3</v>
      </c>
    </row>
    <row r="5" spans="1:22" ht="15.5" x14ac:dyDescent="0.35">
      <c r="A5" s="2">
        <v>1</v>
      </c>
      <c r="B5" s="4" t="s">
        <v>250</v>
      </c>
      <c r="C5" s="4" t="s">
        <v>251</v>
      </c>
      <c r="D5" s="12" t="s">
        <v>252</v>
      </c>
      <c r="E5" s="13" t="s">
        <v>253</v>
      </c>
      <c r="F5" s="15">
        <v>0.97299999999999998</v>
      </c>
      <c r="G5" s="15">
        <v>0.57999999999999996</v>
      </c>
      <c r="H5" s="15">
        <v>0.40360000000000001</v>
      </c>
      <c r="I5" s="15">
        <v>1.1715</v>
      </c>
      <c r="J5" s="15">
        <v>0.88</v>
      </c>
      <c r="K5" s="3">
        <v>308.33</v>
      </c>
      <c r="L5" s="3">
        <v>1.046E-5</v>
      </c>
      <c r="M5" s="15">
        <v>1.6870000000000001</v>
      </c>
      <c r="N5" s="3">
        <v>2.1499999999999998E-2</v>
      </c>
      <c r="O5" s="3"/>
      <c r="P5" s="3" t="s">
        <v>254</v>
      </c>
      <c r="Q5" s="4" t="s">
        <v>254</v>
      </c>
      <c r="R5" s="4" t="s">
        <v>255</v>
      </c>
      <c r="S5" s="16">
        <v>0</v>
      </c>
      <c r="T5" s="16"/>
      <c r="U5" s="2">
        <v>305</v>
      </c>
      <c r="V5" s="2">
        <f t="shared" si="0"/>
        <v>4</v>
      </c>
    </row>
    <row r="6" spans="1:22" ht="15.5" x14ac:dyDescent="0.35">
      <c r="A6" s="2">
        <v>2</v>
      </c>
      <c r="B6" s="4" t="s">
        <v>21</v>
      </c>
      <c r="C6" s="4" t="s">
        <v>21</v>
      </c>
      <c r="D6" s="12" t="s">
        <v>21</v>
      </c>
      <c r="E6" s="13" t="s">
        <v>21</v>
      </c>
      <c r="F6" s="15">
        <v>1</v>
      </c>
      <c r="G6" s="15">
        <v>1</v>
      </c>
      <c r="H6" s="15">
        <v>0.24</v>
      </c>
      <c r="I6" s="15">
        <v>1.2929999999999999</v>
      </c>
      <c r="J6" s="15">
        <v>1</v>
      </c>
      <c r="K6" s="3">
        <v>132.41999999999999</v>
      </c>
      <c r="L6" s="3">
        <f>18.3*10^-6</f>
        <v>1.8300000000000001E-5</v>
      </c>
      <c r="M6" s="15">
        <v>1.004</v>
      </c>
      <c r="N6" s="3">
        <v>2.5999999999999999E-2</v>
      </c>
      <c r="O6" s="3"/>
      <c r="P6" s="3" t="s">
        <v>254</v>
      </c>
      <c r="Q6" s="4" t="s">
        <v>254</v>
      </c>
      <c r="R6" s="4" t="s">
        <v>256</v>
      </c>
      <c r="S6" s="16">
        <v>94</v>
      </c>
      <c r="T6" s="16">
        <v>132</v>
      </c>
      <c r="V6" s="2">
        <f t="shared" si="0"/>
        <v>5</v>
      </c>
    </row>
    <row r="7" spans="1:22" ht="15.5" x14ac:dyDescent="0.35">
      <c r="A7" s="2">
        <v>3</v>
      </c>
      <c r="B7" s="4" t="s">
        <v>257</v>
      </c>
      <c r="C7" s="4" t="s">
        <v>258</v>
      </c>
      <c r="D7" s="12" t="s">
        <v>259</v>
      </c>
      <c r="E7" s="13" t="s">
        <v>260</v>
      </c>
      <c r="F7" s="15">
        <v>0.93400000000000005</v>
      </c>
      <c r="G7" s="15">
        <v>0.43</v>
      </c>
      <c r="H7" s="15">
        <v>0.35199999999999998</v>
      </c>
      <c r="I7" s="15">
        <v>1.7869999999999999</v>
      </c>
      <c r="J7" s="15">
        <v>0.88</v>
      </c>
      <c r="K7" s="15"/>
      <c r="L7" s="3"/>
      <c r="M7" s="15"/>
      <c r="N7" s="3"/>
      <c r="O7" s="3"/>
      <c r="P7" s="3" t="s">
        <v>254</v>
      </c>
      <c r="Q7" s="4" t="s">
        <v>254</v>
      </c>
      <c r="S7" s="16">
        <v>0</v>
      </c>
      <c r="T7" s="16"/>
      <c r="V7" s="2">
        <f t="shared" si="0"/>
        <v>6</v>
      </c>
    </row>
    <row r="8" spans="1:22" ht="15.5" x14ac:dyDescent="0.35">
      <c r="A8" s="2">
        <v>4</v>
      </c>
      <c r="B8" s="4" t="s">
        <v>261</v>
      </c>
      <c r="C8" s="4" t="s">
        <v>262</v>
      </c>
      <c r="D8" s="12" t="s">
        <v>263</v>
      </c>
      <c r="E8" s="13" t="s">
        <v>264</v>
      </c>
      <c r="F8" s="15">
        <v>1.028</v>
      </c>
      <c r="G8" s="15">
        <v>0.73</v>
      </c>
      <c r="H8" s="15">
        <v>0.49199999999999999</v>
      </c>
      <c r="I8" s="15">
        <v>0.76</v>
      </c>
      <c r="J8" s="15">
        <v>0.94099999999999995</v>
      </c>
      <c r="K8" s="15">
        <v>405.5</v>
      </c>
      <c r="L8" s="3">
        <v>1.0020000000000001E-5</v>
      </c>
      <c r="M8" s="15">
        <v>2.0859999999999999</v>
      </c>
      <c r="N8" s="3">
        <v>2.1600000000000001E-2</v>
      </c>
      <c r="O8" s="3" t="s">
        <v>265</v>
      </c>
      <c r="P8" s="3" t="s">
        <v>266</v>
      </c>
      <c r="Q8" s="4" t="s">
        <v>267</v>
      </c>
      <c r="R8" s="4" t="s">
        <v>268</v>
      </c>
      <c r="S8" s="16">
        <v>88</v>
      </c>
      <c r="T8" s="16"/>
      <c r="U8" s="2">
        <v>630</v>
      </c>
      <c r="V8" s="2">
        <f t="shared" si="0"/>
        <v>7</v>
      </c>
    </row>
    <row r="9" spans="1:22" ht="15.5" x14ac:dyDescent="0.35">
      <c r="A9" s="2">
        <v>5</v>
      </c>
      <c r="B9" s="4" t="s">
        <v>29</v>
      </c>
      <c r="C9" s="4" t="s">
        <v>269</v>
      </c>
      <c r="D9" s="12" t="s">
        <v>29</v>
      </c>
      <c r="E9" s="13" t="s">
        <v>269</v>
      </c>
      <c r="F9" s="15">
        <v>1</v>
      </c>
      <c r="G9" s="15">
        <v>1.45</v>
      </c>
      <c r="H9" s="15">
        <v>0.1244</v>
      </c>
      <c r="I9" s="15">
        <v>1.782</v>
      </c>
      <c r="J9" s="15">
        <v>1.04</v>
      </c>
      <c r="K9" s="15">
        <v>150.86000000000001</v>
      </c>
      <c r="L9" s="3">
        <v>2.2799999999999999E-5</v>
      </c>
      <c r="M9" s="15">
        <v>0.52159999999999995</v>
      </c>
      <c r="N9" s="3">
        <v>1.7819999999999999E-2</v>
      </c>
      <c r="O9" s="3"/>
      <c r="P9" s="3" t="s">
        <v>254</v>
      </c>
      <c r="Q9" s="4" t="s">
        <v>254</v>
      </c>
      <c r="R9" s="4" t="s">
        <v>270</v>
      </c>
      <c r="S9" s="16">
        <v>132</v>
      </c>
      <c r="T9" s="16"/>
      <c r="V9" s="2">
        <f t="shared" si="0"/>
        <v>8</v>
      </c>
    </row>
    <row r="10" spans="1:22" ht="15.5" x14ac:dyDescent="0.35">
      <c r="A10" s="2">
        <v>6</v>
      </c>
      <c r="B10" s="4" t="s">
        <v>271</v>
      </c>
      <c r="C10" s="4" t="s">
        <v>272</v>
      </c>
      <c r="D10" s="12" t="s">
        <v>263</v>
      </c>
      <c r="E10" s="13" t="s">
        <v>264</v>
      </c>
      <c r="F10" s="15">
        <v>0.94299999999999995</v>
      </c>
      <c r="G10" s="15">
        <v>0.67</v>
      </c>
      <c r="H10" s="15">
        <v>0.1167</v>
      </c>
      <c r="I10" s="15">
        <v>3.4780000000000002</v>
      </c>
      <c r="J10" s="15">
        <v>0.88</v>
      </c>
      <c r="K10" s="15">
        <v>373</v>
      </c>
      <c r="L10" s="3">
        <v>1.6039999999999999E-5</v>
      </c>
      <c r="M10" s="15">
        <v>0.49399999999999999</v>
      </c>
      <c r="N10" s="3"/>
      <c r="O10" s="3"/>
      <c r="P10" s="3" t="s">
        <v>254</v>
      </c>
      <c r="Q10" s="4" t="s">
        <v>267</v>
      </c>
      <c r="R10" s="4" t="s">
        <v>273</v>
      </c>
      <c r="S10" s="16">
        <v>0</v>
      </c>
      <c r="T10" s="16"/>
      <c r="V10" s="2">
        <f t="shared" si="0"/>
        <v>9</v>
      </c>
    </row>
    <row r="11" spans="1:22" ht="15.5" x14ac:dyDescent="0.35">
      <c r="A11" s="2">
        <v>7</v>
      </c>
      <c r="B11" s="4" t="s">
        <v>274</v>
      </c>
      <c r="C11" s="4" t="s">
        <v>275</v>
      </c>
      <c r="D11" s="12" t="s">
        <v>259</v>
      </c>
      <c r="E11" s="13" t="s">
        <v>260</v>
      </c>
      <c r="F11" s="15">
        <v>0.89100000000000001</v>
      </c>
      <c r="G11" s="15">
        <v>0.41</v>
      </c>
      <c r="H11" s="15">
        <v>0.12790000000000001</v>
      </c>
      <c r="I11" s="15">
        <v>5.2270000000000003</v>
      </c>
      <c r="J11" s="15">
        <v>0.88</v>
      </c>
      <c r="K11" s="15">
        <v>452</v>
      </c>
      <c r="L11" s="3"/>
      <c r="M11" s="15">
        <v>0.53439999999999999</v>
      </c>
      <c r="N11" s="3">
        <v>1.0999999999999999E-2</v>
      </c>
      <c r="O11" s="3" t="s">
        <v>276</v>
      </c>
      <c r="P11" s="3" t="s">
        <v>254</v>
      </c>
      <c r="Q11" s="4" t="s">
        <v>267</v>
      </c>
      <c r="R11" s="4" t="s">
        <v>277</v>
      </c>
      <c r="S11" s="16"/>
      <c r="T11" s="16"/>
      <c r="V11" s="2">
        <f t="shared" si="0"/>
        <v>10</v>
      </c>
    </row>
    <row r="12" spans="1:22" ht="15.5" x14ac:dyDescent="0.35">
      <c r="A12" s="2">
        <v>8</v>
      </c>
      <c r="B12" s="4" t="s">
        <v>278</v>
      </c>
      <c r="C12" s="4" t="s">
        <v>279</v>
      </c>
      <c r="D12" s="12" t="s">
        <v>259</v>
      </c>
      <c r="E12" s="13" t="s">
        <v>260</v>
      </c>
      <c r="F12" s="15">
        <v>1.1080000000000001</v>
      </c>
      <c r="G12" s="15">
        <v>0.51</v>
      </c>
      <c r="H12" s="15">
        <v>0.17780000000000001</v>
      </c>
      <c r="I12" s="15">
        <v>3.0249999999999999</v>
      </c>
      <c r="J12" s="15">
        <v>0.88</v>
      </c>
      <c r="K12" s="15">
        <v>260.8</v>
      </c>
      <c r="L12" s="3">
        <v>1.7E-5</v>
      </c>
      <c r="M12" s="15">
        <v>0.74519999999999997</v>
      </c>
      <c r="N12" s="3">
        <v>1.9109999999999999E-2</v>
      </c>
      <c r="O12" s="3" t="s">
        <v>276</v>
      </c>
      <c r="P12" s="3" t="s">
        <v>254</v>
      </c>
      <c r="Q12" s="4" t="s">
        <v>267</v>
      </c>
      <c r="R12" s="4" t="s">
        <v>277</v>
      </c>
      <c r="S12" s="16"/>
      <c r="T12" s="16"/>
      <c r="V12" s="2">
        <f t="shared" si="0"/>
        <v>11</v>
      </c>
    </row>
    <row r="13" spans="1:22" ht="15.5" x14ac:dyDescent="0.35">
      <c r="A13" s="2">
        <v>9</v>
      </c>
      <c r="B13" s="4" t="s">
        <v>280</v>
      </c>
      <c r="C13" s="4" t="s">
        <v>281</v>
      </c>
      <c r="D13" s="12" t="s">
        <v>263</v>
      </c>
      <c r="E13" s="13" t="s">
        <v>264</v>
      </c>
      <c r="F13" s="15">
        <v>1.1399999999999999</v>
      </c>
      <c r="G13" s="15">
        <v>0.81</v>
      </c>
      <c r="H13" s="15">
        <v>5.3900000000000003E-2</v>
      </c>
      <c r="I13" s="15">
        <v>7.13</v>
      </c>
      <c r="J13" s="15">
        <v>1</v>
      </c>
      <c r="K13" s="15"/>
      <c r="L13" s="3"/>
      <c r="M13" s="15"/>
      <c r="N13" s="3"/>
      <c r="O13" s="3"/>
      <c r="P13" s="3" t="s">
        <v>254</v>
      </c>
      <c r="Q13" s="4" t="s">
        <v>254</v>
      </c>
      <c r="S13" s="16"/>
      <c r="T13" s="16"/>
      <c r="V13" s="2">
        <f t="shared" si="0"/>
        <v>12</v>
      </c>
    </row>
    <row r="14" spans="1:22" ht="15.5" x14ac:dyDescent="0.35">
      <c r="A14" s="2">
        <v>10</v>
      </c>
      <c r="B14" s="4" t="s">
        <v>282</v>
      </c>
      <c r="C14" s="4" t="s">
        <v>283</v>
      </c>
      <c r="D14" s="12" t="s">
        <v>259</v>
      </c>
      <c r="E14" s="13" t="s">
        <v>260</v>
      </c>
      <c r="F14" s="15">
        <v>0.82599999999999996</v>
      </c>
      <c r="G14" s="15">
        <v>0.38</v>
      </c>
      <c r="H14" s="15">
        <v>6.4699999999999994E-2</v>
      </c>
      <c r="I14" s="15">
        <v>11.18</v>
      </c>
      <c r="J14" s="15">
        <v>0.88</v>
      </c>
      <c r="K14" s="15"/>
      <c r="L14" s="3"/>
      <c r="M14" s="15"/>
      <c r="N14" s="3"/>
      <c r="O14" s="3"/>
      <c r="P14" s="3" t="s">
        <v>254</v>
      </c>
      <c r="Q14" s="4" t="s">
        <v>254</v>
      </c>
      <c r="S14" s="16"/>
      <c r="T14" s="16"/>
      <c r="V14" s="2">
        <f t="shared" si="0"/>
        <v>13</v>
      </c>
    </row>
    <row r="15" spans="1:22" ht="15.5" x14ac:dyDescent="0.35">
      <c r="A15" s="2">
        <v>11</v>
      </c>
      <c r="B15" s="4" t="s">
        <v>284</v>
      </c>
      <c r="C15" s="4" t="s">
        <v>285</v>
      </c>
      <c r="D15" s="12" t="s">
        <v>259</v>
      </c>
      <c r="E15" s="13" t="s">
        <v>260</v>
      </c>
      <c r="F15" s="15">
        <v>0.56499999999999995</v>
      </c>
      <c r="G15" s="15">
        <v>0.26</v>
      </c>
      <c r="H15" s="15">
        <v>0.13689999999999999</v>
      </c>
      <c r="I15" s="15">
        <v>7.8029999999999999</v>
      </c>
      <c r="J15" s="15">
        <v>0.88</v>
      </c>
      <c r="K15" s="15"/>
      <c r="L15" s="3"/>
      <c r="M15" s="15"/>
      <c r="N15" s="3"/>
      <c r="O15" s="3"/>
      <c r="P15" s="3" t="s">
        <v>254</v>
      </c>
      <c r="Q15" s="4" t="s">
        <v>267</v>
      </c>
      <c r="S15" s="16"/>
      <c r="T15" s="16"/>
      <c r="V15" s="2">
        <f t="shared" si="0"/>
        <v>14</v>
      </c>
    </row>
    <row r="16" spans="1:22" ht="15.5" x14ac:dyDescent="0.35">
      <c r="A16" s="2">
        <v>12</v>
      </c>
      <c r="B16" s="4" t="s">
        <v>286</v>
      </c>
      <c r="C16" s="4" t="s">
        <v>287</v>
      </c>
      <c r="D16" s="12" t="s">
        <v>259</v>
      </c>
      <c r="E16" s="13" t="s">
        <v>260</v>
      </c>
      <c r="F16" s="15">
        <v>0.82599999999999996</v>
      </c>
      <c r="G16" s="15">
        <v>0.38</v>
      </c>
      <c r="H16" s="15">
        <v>0.11609999999999999</v>
      </c>
      <c r="I16" s="15">
        <v>6.1079999999999997</v>
      </c>
      <c r="J16" s="15">
        <v>0.88</v>
      </c>
      <c r="K16" s="15"/>
      <c r="L16" s="3"/>
      <c r="M16" s="15"/>
      <c r="N16" s="3"/>
      <c r="O16" s="3"/>
      <c r="P16" s="3" t="s">
        <v>254</v>
      </c>
      <c r="Q16" s="4" t="s">
        <v>267</v>
      </c>
      <c r="S16" s="16"/>
      <c r="T16" s="16"/>
      <c r="V16" s="2">
        <f t="shared" si="0"/>
        <v>15</v>
      </c>
    </row>
    <row r="17" spans="1:22" ht="15.5" x14ac:dyDescent="0.35">
      <c r="A17" s="2">
        <v>13</v>
      </c>
      <c r="B17" s="4" t="s">
        <v>288</v>
      </c>
      <c r="C17" s="4" t="s">
        <v>289</v>
      </c>
      <c r="D17" s="12" t="s">
        <v>259</v>
      </c>
      <c r="E17" s="13" t="s">
        <v>260</v>
      </c>
      <c r="F17" s="15">
        <v>0.80400000000000005</v>
      </c>
      <c r="G17" s="15">
        <v>0.37</v>
      </c>
      <c r="H17" s="15">
        <v>0.1113</v>
      </c>
      <c r="I17" s="15">
        <v>6.6440000000000001</v>
      </c>
      <c r="J17" s="15">
        <v>0.88</v>
      </c>
      <c r="K17" s="15"/>
      <c r="L17" s="3"/>
      <c r="M17" s="15"/>
      <c r="N17" s="3"/>
      <c r="O17" s="3"/>
      <c r="P17" s="3" t="s">
        <v>254</v>
      </c>
      <c r="Q17" s="4" t="s">
        <v>267</v>
      </c>
      <c r="S17" s="16"/>
      <c r="T17" s="16"/>
      <c r="V17" s="2">
        <f t="shared" si="0"/>
        <v>16</v>
      </c>
    </row>
    <row r="18" spans="1:22" ht="15.5" x14ac:dyDescent="0.35">
      <c r="A18" s="2">
        <v>14</v>
      </c>
      <c r="B18" s="4" t="s">
        <v>290</v>
      </c>
      <c r="C18" s="4" t="s">
        <v>291</v>
      </c>
      <c r="D18" s="12" t="s">
        <v>259</v>
      </c>
      <c r="E18" s="13" t="s">
        <v>260</v>
      </c>
      <c r="F18" s="15">
        <v>0.69499999999999995</v>
      </c>
      <c r="G18" s="15">
        <v>0.32</v>
      </c>
      <c r="H18" s="15">
        <v>0.35139999999999999</v>
      </c>
      <c r="I18" s="15">
        <v>2.4129999999999998</v>
      </c>
      <c r="J18" s="15">
        <v>0.88</v>
      </c>
      <c r="K18" s="15"/>
      <c r="L18" s="3"/>
      <c r="M18" s="15"/>
      <c r="N18" s="3"/>
      <c r="O18" s="3"/>
      <c r="P18" s="3" t="s">
        <v>254</v>
      </c>
      <c r="Q18" s="4" t="s">
        <v>254</v>
      </c>
      <c r="R18" s="4" t="s">
        <v>292</v>
      </c>
      <c r="S18" s="16"/>
      <c r="T18" s="16"/>
      <c r="U18" s="2">
        <v>415</v>
      </c>
      <c r="V18" s="2">
        <f t="shared" si="0"/>
        <v>17</v>
      </c>
    </row>
    <row r="19" spans="1:22" ht="15.5" x14ac:dyDescent="0.35">
      <c r="A19" s="2">
        <v>15</v>
      </c>
      <c r="B19" s="4" t="s">
        <v>293</v>
      </c>
      <c r="C19" s="4" t="s">
        <v>294</v>
      </c>
      <c r="D19" s="12" t="s">
        <v>259</v>
      </c>
      <c r="E19" s="13" t="s">
        <v>260</v>
      </c>
      <c r="F19" s="15">
        <v>0.56499999999999995</v>
      </c>
      <c r="G19" s="15">
        <v>0.26</v>
      </c>
      <c r="H19" s="15">
        <v>0.4007</v>
      </c>
      <c r="I19" s="15">
        <v>2.593</v>
      </c>
      <c r="J19" s="15">
        <v>0.88</v>
      </c>
      <c r="K19" s="15">
        <v>425.16</v>
      </c>
      <c r="L19" s="3">
        <v>7.5100000000000001E-6</v>
      </c>
      <c r="M19" s="15">
        <v>1.734</v>
      </c>
      <c r="N19" s="3">
        <v>1.6230000000000001E-2</v>
      </c>
      <c r="O19" s="3"/>
      <c r="P19" s="3" t="s">
        <v>254</v>
      </c>
      <c r="Q19" s="4" t="s">
        <v>254</v>
      </c>
      <c r="R19" s="4" t="s">
        <v>295</v>
      </c>
      <c r="S19" s="16"/>
      <c r="T19" s="16"/>
      <c r="U19" s="2">
        <v>365</v>
      </c>
      <c r="V19" s="2">
        <f t="shared" si="0"/>
        <v>18</v>
      </c>
    </row>
    <row r="20" spans="1:22" ht="15.5" x14ac:dyDescent="0.35">
      <c r="A20" s="2">
        <v>16</v>
      </c>
      <c r="B20" s="4" t="s">
        <v>296</v>
      </c>
      <c r="C20" s="4" t="s">
        <v>297</v>
      </c>
      <c r="D20" s="12" t="s">
        <v>259</v>
      </c>
      <c r="E20" s="13" t="s">
        <v>260</v>
      </c>
      <c r="F20" s="15">
        <v>0.65200000000000002</v>
      </c>
      <c r="G20" s="15">
        <v>0.3</v>
      </c>
      <c r="H20" s="15">
        <v>0.36480000000000001</v>
      </c>
      <c r="I20" s="15">
        <v>2.5030000000000001</v>
      </c>
      <c r="J20" s="15">
        <v>0.88</v>
      </c>
      <c r="K20" s="15"/>
      <c r="L20" s="3"/>
      <c r="M20" s="15"/>
      <c r="N20" s="3"/>
      <c r="O20" s="3"/>
      <c r="P20" s="3" t="s">
        <v>254</v>
      </c>
      <c r="Q20" s="4" t="s">
        <v>254</v>
      </c>
      <c r="R20" s="4" t="s">
        <v>298</v>
      </c>
      <c r="S20" s="16"/>
      <c r="T20" s="16"/>
      <c r="U20" s="2">
        <v>440</v>
      </c>
      <c r="V20" s="2">
        <f t="shared" si="0"/>
        <v>19</v>
      </c>
    </row>
    <row r="21" spans="1:22" ht="15.5" x14ac:dyDescent="0.35">
      <c r="A21" s="2">
        <v>17</v>
      </c>
      <c r="B21" s="4" t="s">
        <v>299</v>
      </c>
      <c r="C21" s="4" t="s">
        <v>300</v>
      </c>
      <c r="D21" s="12" t="s">
        <v>259</v>
      </c>
      <c r="E21" s="13" t="s">
        <v>260</v>
      </c>
      <c r="F21" s="15">
        <v>0.70399999999999996</v>
      </c>
      <c r="G21" s="15">
        <v>0.32400000000000001</v>
      </c>
      <c r="H21" s="15">
        <v>0.33600000000000002</v>
      </c>
      <c r="I21" s="15">
        <v>2.5030000000000001</v>
      </c>
      <c r="J21" s="15">
        <v>0.88</v>
      </c>
      <c r="K21" s="15"/>
      <c r="L21" s="3"/>
      <c r="M21" s="15"/>
      <c r="N21" s="3"/>
      <c r="O21" s="3"/>
      <c r="P21" s="3" t="s">
        <v>254</v>
      </c>
      <c r="Q21" s="4" t="s">
        <v>254</v>
      </c>
      <c r="R21" s="4" t="s">
        <v>298</v>
      </c>
      <c r="S21" s="16"/>
      <c r="T21" s="16"/>
      <c r="V21" s="2">
        <f t="shared" si="0"/>
        <v>20</v>
      </c>
    </row>
    <row r="22" spans="1:22" ht="15.5" x14ac:dyDescent="0.35">
      <c r="A22" s="2">
        <v>18</v>
      </c>
      <c r="B22" s="4" t="s">
        <v>299</v>
      </c>
      <c r="C22" s="4" t="s">
        <v>301</v>
      </c>
      <c r="D22" s="12" t="s">
        <v>259</v>
      </c>
      <c r="E22" s="13" t="s">
        <v>260</v>
      </c>
      <c r="F22" s="15">
        <v>0.63200000000000001</v>
      </c>
      <c r="G22" s="15">
        <v>0.29099999999999998</v>
      </c>
      <c r="H22" s="15">
        <v>0.374</v>
      </c>
      <c r="I22" s="15">
        <v>2.5030000000000001</v>
      </c>
      <c r="J22" s="15">
        <v>0.88</v>
      </c>
      <c r="K22" s="15"/>
      <c r="L22" s="3"/>
      <c r="M22" s="15"/>
      <c r="N22" s="3"/>
      <c r="O22" s="3"/>
      <c r="P22" s="3" t="s">
        <v>254</v>
      </c>
      <c r="Q22" s="4" t="s">
        <v>254</v>
      </c>
      <c r="R22" s="4" t="s">
        <v>298</v>
      </c>
      <c r="S22" s="16"/>
      <c r="T22" s="16"/>
      <c r="V22" s="2">
        <f t="shared" si="0"/>
        <v>21</v>
      </c>
    </row>
    <row r="23" spans="1:22" ht="15.5" x14ac:dyDescent="0.35">
      <c r="A23" s="2">
        <v>19</v>
      </c>
      <c r="B23" s="4" t="s">
        <v>36</v>
      </c>
      <c r="C23" s="4" t="s">
        <v>302</v>
      </c>
      <c r="D23" s="12" t="s">
        <v>263</v>
      </c>
      <c r="E23" s="13" t="s">
        <v>264</v>
      </c>
      <c r="F23" s="15">
        <v>1.042</v>
      </c>
      <c r="G23" s="15">
        <v>0.74099999999999999</v>
      </c>
      <c r="H23" s="15">
        <v>0.2016</v>
      </c>
      <c r="I23" s="15">
        <v>1.964</v>
      </c>
      <c r="J23" s="15">
        <v>0.94099999999999995</v>
      </c>
      <c r="K23" s="15">
        <v>304.20999999999998</v>
      </c>
      <c r="L23" s="3">
        <v>1.4833E-5</v>
      </c>
      <c r="M23" s="15">
        <v>0.85</v>
      </c>
      <c r="N23" s="3">
        <v>1.6400000000000001E-2</v>
      </c>
      <c r="O23" s="3"/>
      <c r="P23" s="3" t="s">
        <v>254</v>
      </c>
      <c r="Q23" s="4" t="s">
        <v>254</v>
      </c>
      <c r="S23" s="16">
        <v>98</v>
      </c>
      <c r="T23" s="16"/>
      <c r="V23" s="2">
        <f t="shared" si="0"/>
        <v>22</v>
      </c>
    </row>
    <row r="24" spans="1:22" ht="15.5" x14ac:dyDescent="0.35">
      <c r="A24" s="2">
        <v>20</v>
      </c>
      <c r="B24" s="4" t="s">
        <v>303</v>
      </c>
      <c r="C24" s="4" t="s">
        <v>304</v>
      </c>
      <c r="D24" s="12" t="s">
        <v>252</v>
      </c>
      <c r="E24" s="13" t="s">
        <v>253</v>
      </c>
      <c r="F24" s="15">
        <v>1.0069999999999999</v>
      </c>
      <c r="G24" s="15">
        <v>0.6</v>
      </c>
      <c r="H24" s="15">
        <v>0.14280000000000001</v>
      </c>
      <c r="I24" s="15">
        <v>3.3969999999999998</v>
      </c>
      <c r="J24" s="15">
        <v>0.94099999999999995</v>
      </c>
      <c r="K24" s="15"/>
      <c r="L24" s="3"/>
      <c r="M24" s="15"/>
      <c r="N24" s="3"/>
      <c r="O24" s="3"/>
      <c r="P24" s="3" t="s">
        <v>254</v>
      </c>
      <c r="Q24" s="4" t="s">
        <v>254</v>
      </c>
      <c r="S24" s="16"/>
      <c r="T24" s="16"/>
      <c r="V24" s="2">
        <f t="shared" si="0"/>
        <v>23</v>
      </c>
    </row>
    <row r="25" spans="1:22" ht="15.5" x14ac:dyDescent="0.35">
      <c r="A25" s="2">
        <v>21</v>
      </c>
      <c r="B25" s="4" t="s">
        <v>43</v>
      </c>
      <c r="C25" s="4" t="s">
        <v>305</v>
      </c>
      <c r="D25" s="12" t="s">
        <v>69</v>
      </c>
      <c r="E25" s="13" t="s">
        <v>306</v>
      </c>
      <c r="F25" s="15">
        <v>1</v>
      </c>
      <c r="G25" s="15">
        <v>1</v>
      </c>
      <c r="H25" s="15">
        <v>0.24879999999999999</v>
      </c>
      <c r="I25" s="15">
        <v>1.25</v>
      </c>
      <c r="J25" s="15">
        <v>1</v>
      </c>
      <c r="K25" s="15"/>
      <c r="L25" s="3">
        <v>1.77E-5</v>
      </c>
      <c r="M25" s="15">
        <v>1.042</v>
      </c>
      <c r="N25" s="3">
        <v>2.4899999999999999E-2</v>
      </c>
      <c r="O25" s="3"/>
      <c r="P25" s="3" t="s">
        <v>254</v>
      </c>
      <c r="Q25" s="4" t="s">
        <v>254</v>
      </c>
      <c r="S25" s="16">
        <v>96</v>
      </c>
      <c r="T25" s="16"/>
      <c r="V25" s="2">
        <f t="shared" si="0"/>
        <v>24</v>
      </c>
    </row>
    <row r="26" spans="1:22" ht="15.5" x14ac:dyDescent="0.35">
      <c r="A26" s="2">
        <v>22</v>
      </c>
      <c r="B26" s="4" t="s">
        <v>307</v>
      </c>
      <c r="C26" s="4" t="s">
        <v>308</v>
      </c>
      <c r="D26" s="12" t="s">
        <v>259</v>
      </c>
      <c r="E26" s="13" t="s">
        <v>260</v>
      </c>
      <c r="F26" s="15">
        <v>0.67300000000000004</v>
      </c>
      <c r="G26" s="15">
        <v>0.31</v>
      </c>
      <c r="H26" s="15">
        <v>0.16550000000000001</v>
      </c>
      <c r="I26" s="15">
        <v>6.86</v>
      </c>
      <c r="J26" s="15">
        <v>0.88</v>
      </c>
      <c r="K26" s="15"/>
      <c r="L26" s="3"/>
      <c r="M26" s="15"/>
      <c r="N26" s="3"/>
      <c r="O26" s="3"/>
      <c r="P26" s="3" t="s">
        <v>254</v>
      </c>
      <c r="Q26" s="4" t="s">
        <v>267</v>
      </c>
      <c r="S26" s="16"/>
      <c r="T26" s="16"/>
      <c r="V26" s="2">
        <f t="shared" si="0"/>
        <v>25</v>
      </c>
    </row>
    <row r="27" spans="1:22" ht="15.5" x14ac:dyDescent="0.35">
      <c r="A27" s="2">
        <v>23</v>
      </c>
      <c r="B27" s="4" t="s">
        <v>309</v>
      </c>
      <c r="C27" s="4" t="s">
        <v>260</v>
      </c>
      <c r="D27" s="12" t="s">
        <v>259</v>
      </c>
      <c r="E27" s="13" t="s">
        <v>260</v>
      </c>
      <c r="F27" s="15">
        <v>0.91300000000000003</v>
      </c>
      <c r="G27" s="15">
        <v>0.42</v>
      </c>
      <c r="H27" s="15">
        <v>0.16539999999999999</v>
      </c>
      <c r="I27" s="15">
        <v>3.9260000000000002</v>
      </c>
      <c r="J27" s="15">
        <v>0.88</v>
      </c>
      <c r="K27" s="15"/>
      <c r="L27" s="3"/>
      <c r="M27" s="15"/>
      <c r="N27" s="3"/>
      <c r="O27" s="3"/>
      <c r="P27" s="3" t="s">
        <v>254</v>
      </c>
      <c r="Q27" s="4" t="s">
        <v>267</v>
      </c>
      <c r="S27" s="16"/>
      <c r="T27" s="16"/>
      <c r="V27" s="2">
        <f t="shared" si="0"/>
        <v>26</v>
      </c>
    </row>
    <row r="28" spans="1:22" ht="15.5" x14ac:dyDescent="0.35">
      <c r="A28" s="2">
        <v>24</v>
      </c>
      <c r="B28" s="4" t="s">
        <v>310</v>
      </c>
      <c r="C28" s="4" t="s">
        <v>311</v>
      </c>
      <c r="D28" s="12" t="s">
        <v>252</v>
      </c>
      <c r="E28" s="13" t="s">
        <v>253</v>
      </c>
      <c r="F28" s="15">
        <v>0.90700000000000003</v>
      </c>
      <c r="G28" s="15">
        <v>0.54</v>
      </c>
      <c r="H28" s="15">
        <v>0.17100000000000001</v>
      </c>
      <c r="I28" s="15">
        <v>2.9449999999999998</v>
      </c>
      <c r="J28" s="15">
        <v>0.88</v>
      </c>
      <c r="K28" s="15"/>
      <c r="L28" s="3"/>
      <c r="M28" s="15"/>
      <c r="N28" s="3"/>
      <c r="O28" s="3"/>
      <c r="P28" s="3" t="s">
        <v>254</v>
      </c>
      <c r="Q28" s="4" t="s">
        <v>254</v>
      </c>
      <c r="R28" s="4" t="s">
        <v>312</v>
      </c>
      <c r="S28" s="16"/>
      <c r="T28" s="16"/>
      <c r="V28" s="2">
        <f t="shared" si="0"/>
        <v>27</v>
      </c>
    </row>
    <row r="29" spans="1:22" ht="15.5" x14ac:dyDescent="0.35">
      <c r="A29" s="2">
        <v>25</v>
      </c>
      <c r="B29" s="4" t="s">
        <v>313</v>
      </c>
      <c r="C29" s="4" t="s">
        <v>314</v>
      </c>
      <c r="D29" s="12" t="s">
        <v>263</v>
      </c>
      <c r="E29" s="13" t="s">
        <v>264</v>
      </c>
      <c r="F29" s="15">
        <v>0.92900000000000005</v>
      </c>
      <c r="G29" s="15">
        <v>0.66</v>
      </c>
      <c r="H29" s="15">
        <v>0.1651</v>
      </c>
      <c r="I29" s="15">
        <v>2.68</v>
      </c>
      <c r="J29" s="15">
        <v>1</v>
      </c>
      <c r="K29" s="15"/>
      <c r="L29" s="3"/>
      <c r="M29" s="15"/>
      <c r="N29" s="3"/>
      <c r="O29" s="3"/>
      <c r="P29" s="3" t="s">
        <v>254</v>
      </c>
      <c r="Q29" s="4" t="s">
        <v>254</v>
      </c>
      <c r="R29" s="4" t="s">
        <v>315</v>
      </c>
      <c r="S29" s="16"/>
      <c r="T29" s="16"/>
      <c r="V29" s="2">
        <f t="shared" si="0"/>
        <v>28</v>
      </c>
    </row>
    <row r="30" spans="1:22" ht="15.5" x14ac:dyDescent="0.35">
      <c r="A30" s="2">
        <v>26</v>
      </c>
      <c r="B30" s="4" t="s">
        <v>316</v>
      </c>
      <c r="C30" s="4" t="s">
        <v>317</v>
      </c>
      <c r="D30" s="12" t="s">
        <v>69</v>
      </c>
      <c r="E30" s="13" t="s">
        <v>306</v>
      </c>
      <c r="F30" s="15">
        <v>0.86</v>
      </c>
      <c r="G30" s="15">
        <v>0.86</v>
      </c>
      <c r="H30" s="15">
        <v>0.1144</v>
      </c>
      <c r="I30" s="15">
        <v>3.1629999999999998</v>
      </c>
      <c r="J30" s="15">
        <v>1</v>
      </c>
      <c r="K30" s="15"/>
      <c r="L30" s="3">
        <v>1.3550000000000001E-5</v>
      </c>
      <c r="M30" s="15">
        <v>0.48499999999999999</v>
      </c>
      <c r="N30" s="3">
        <v>8.8400000000000006E-3</v>
      </c>
      <c r="O30" s="3" t="s">
        <v>276</v>
      </c>
      <c r="P30" s="3" t="s">
        <v>254</v>
      </c>
      <c r="Q30" s="4" t="s">
        <v>267</v>
      </c>
      <c r="R30" s="4" t="s">
        <v>318</v>
      </c>
      <c r="S30" s="16">
        <v>81</v>
      </c>
      <c r="T30" s="16"/>
      <c r="V30" s="2">
        <f t="shared" si="0"/>
        <v>29</v>
      </c>
    </row>
    <row r="31" spans="1:22" ht="15.5" x14ac:dyDescent="0.35">
      <c r="A31" s="2">
        <v>27</v>
      </c>
      <c r="B31" s="4" t="s">
        <v>319</v>
      </c>
      <c r="C31" s="4" t="s">
        <v>320</v>
      </c>
      <c r="D31" s="12" t="s">
        <v>259</v>
      </c>
      <c r="E31" s="13" t="s">
        <v>260</v>
      </c>
      <c r="F31" s="15">
        <v>0.86899999999999999</v>
      </c>
      <c r="G31" s="15">
        <v>0.4</v>
      </c>
      <c r="H31" s="15">
        <v>0.16500000000000001</v>
      </c>
      <c r="I31" s="15">
        <v>4.125</v>
      </c>
      <c r="J31" s="15">
        <v>0.88</v>
      </c>
      <c r="K31" s="15"/>
      <c r="L31" s="3"/>
      <c r="M31" s="15"/>
      <c r="N31" s="3"/>
      <c r="O31" s="3"/>
      <c r="P31" s="3" t="s">
        <v>254</v>
      </c>
      <c r="Q31" s="4" t="s">
        <v>267</v>
      </c>
      <c r="S31" s="16"/>
      <c r="T31" s="16"/>
      <c r="V31" s="2">
        <f t="shared" si="0"/>
        <v>30</v>
      </c>
    </row>
    <row r="32" spans="1:22" ht="15.5" x14ac:dyDescent="0.35">
      <c r="A32" s="2">
        <v>28</v>
      </c>
      <c r="B32" s="4" t="s">
        <v>321</v>
      </c>
      <c r="C32" s="4" t="s">
        <v>322</v>
      </c>
      <c r="D32" s="12" t="s">
        <v>259</v>
      </c>
      <c r="E32" s="13" t="s">
        <v>260</v>
      </c>
      <c r="F32" s="15">
        <v>1</v>
      </c>
      <c r="G32" s="15">
        <v>0.46</v>
      </c>
      <c r="H32" s="15">
        <v>0.15440000000000001</v>
      </c>
      <c r="I32" s="15">
        <v>3.8580000000000001</v>
      </c>
      <c r="J32" s="15">
        <v>0.88</v>
      </c>
      <c r="K32" s="15"/>
      <c r="L32" s="3"/>
      <c r="M32" s="15"/>
      <c r="N32" s="3"/>
      <c r="O32" s="3"/>
      <c r="P32" s="3" t="s">
        <v>254</v>
      </c>
      <c r="Q32" s="4" t="s">
        <v>267</v>
      </c>
      <c r="S32" s="16"/>
      <c r="T32" s="16"/>
      <c r="V32" s="2">
        <f t="shared" si="0"/>
        <v>31</v>
      </c>
    </row>
    <row r="33" spans="1:22" ht="15.5" x14ac:dyDescent="0.35">
      <c r="A33" s="2">
        <v>29</v>
      </c>
      <c r="B33" s="4" t="s">
        <v>323</v>
      </c>
      <c r="C33" s="4" t="s">
        <v>324</v>
      </c>
      <c r="D33" s="12" t="s">
        <v>259</v>
      </c>
      <c r="E33" s="13" t="s">
        <v>260</v>
      </c>
      <c r="F33" s="15">
        <v>0.84699999999999998</v>
      </c>
      <c r="G33" s="15">
        <v>0.39</v>
      </c>
      <c r="H33" s="15">
        <v>0.13089999999999999</v>
      </c>
      <c r="I33" s="15">
        <v>5.3259999999999996</v>
      </c>
      <c r="J33" s="15">
        <v>0.88</v>
      </c>
      <c r="K33" s="15"/>
      <c r="L33" s="3"/>
      <c r="M33" s="15"/>
      <c r="N33" s="3"/>
      <c r="O33" s="3"/>
      <c r="P33" s="3" t="s">
        <v>254</v>
      </c>
      <c r="Q33" s="4" t="s">
        <v>267</v>
      </c>
      <c r="S33" s="16"/>
      <c r="T33" s="16"/>
      <c r="V33" s="2">
        <f t="shared" si="0"/>
        <v>32</v>
      </c>
    </row>
    <row r="34" spans="1:22" ht="15.5" x14ac:dyDescent="0.35">
      <c r="A34" s="2">
        <v>30</v>
      </c>
      <c r="B34" s="4" t="s">
        <v>325</v>
      </c>
      <c r="C34" s="4" t="s">
        <v>326</v>
      </c>
      <c r="D34" s="12" t="s">
        <v>259</v>
      </c>
      <c r="E34" s="13" t="s">
        <v>260</v>
      </c>
      <c r="F34" s="15">
        <v>0.52100000000000002</v>
      </c>
      <c r="G34" s="15">
        <v>0.24</v>
      </c>
      <c r="H34" s="15">
        <v>0.16400000000000001</v>
      </c>
      <c r="I34" s="15">
        <v>6.8920000000000003</v>
      </c>
      <c r="J34" s="15">
        <v>0.88</v>
      </c>
      <c r="K34" s="15"/>
      <c r="L34" s="3"/>
      <c r="M34" s="15"/>
      <c r="N34" s="3"/>
      <c r="O34" s="3"/>
      <c r="P34" s="3" t="s">
        <v>254</v>
      </c>
      <c r="Q34" s="4" t="s">
        <v>267</v>
      </c>
      <c r="S34" s="16"/>
      <c r="T34" s="16"/>
      <c r="V34" s="2">
        <f t="shared" si="0"/>
        <v>33</v>
      </c>
    </row>
    <row r="35" spans="1:22" ht="15.5" x14ac:dyDescent="0.35">
      <c r="A35" s="2">
        <v>31</v>
      </c>
      <c r="B35" s="4" t="s">
        <v>327</v>
      </c>
      <c r="C35" s="4" t="s">
        <v>328</v>
      </c>
      <c r="D35" s="12" t="s">
        <v>259</v>
      </c>
      <c r="E35" s="13" t="s">
        <v>260</v>
      </c>
      <c r="F35" s="15">
        <v>0.82599999999999996</v>
      </c>
      <c r="G35" s="15">
        <v>0.38</v>
      </c>
      <c r="H35" s="15">
        <v>0.153</v>
      </c>
      <c r="I35" s="15">
        <v>4.66</v>
      </c>
      <c r="J35" s="15">
        <v>0.88</v>
      </c>
      <c r="K35" s="15"/>
      <c r="L35" s="3"/>
      <c r="M35" s="15"/>
      <c r="N35" s="3"/>
      <c r="O35" s="3"/>
      <c r="P35" s="3" t="s">
        <v>254</v>
      </c>
      <c r="Q35" s="4" t="s">
        <v>267</v>
      </c>
      <c r="R35" s="4" t="s">
        <v>329</v>
      </c>
      <c r="S35" s="16"/>
      <c r="T35" s="16"/>
      <c r="V35" s="2">
        <f t="shared" si="0"/>
        <v>34</v>
      </c>
    </row>
    <row r="36" spans="1:22" ht="15.5" x14ac:dyDescent="0.35">
      <c r="A36" s="2">
        <v>32</v>
      </c>
      <c r="B36" s="4" t="s">
        <v>330</v>
      </c>
      <c r="C36" s="4" t="s">
        <v>331</v>
      </c>
      <c r="D36" s="12" t="s">
        <v>252</v>
      </c>
      <c r="E36" s="13" t="s">
        <v>253</v>
      </c>
      <c r="F36" s="15">
        <v>0.75260000000000005</v>
      </c>
      <c r="G36" s="15">
        <v>0.61</v>
      </c>
      <c r="H36" s="15">
        <v>0.26129999999999998</v>
      </c>
      <c r="I36" s="15">
        <v>2.3220000000000001</v>
      </c>
      <c r="J36" s="15">
        <v>0.88</v>
      </c>
      <c r="K36" s="15"/>
      <c r="L36" s="3"/>
      <c r="M36" s="15"/>
      <c r="N36" s="3"/>
      <c r="O36" s="3"/>
      <c r="P36" s="3" t="s">
        <v>254</v>
      </c>
      <c r="Q36" s="4" t="s">
        <v>254</v>
      </c>
      <c r="S36" s="16"/>
      <c r="T36" s="16"/>
      <c r="V36" s="2">
        <f t="shared" ref="V36:V67" si="1">ROW()-1</f>
        <v>35</v>
      </c>
    </row>
    <row r="37" spans="1:22" ht="15.5" x14ac:dyDescent="0.35">
      <c r="A37" s="2">
        <v>33</v>
      </c>
      <c r="B37" s="4" t="s">
        <v>332</v>
      </c>
      <c r="C37" s="4" t="s">
        <v>333</v>
      </c>
      <c r="D37" s="12" t="s">
        <v>252</v>
      </c>
      <c r="E37" s="13" t="s">
        <v>253</v>
      </c>
      <c r="F37" s="15">
        <v>1.024</v>
      </c>
      <c r="G37" s="15">
        <v>0.61</v>
      </c>
      <c r="H37" s="15">
        <v>0.1739</v>
      </c>
      <c r="I37" s="15">
        <v>2.742</v>
      </c>
      <c r="J37" s="15">
        <v>1</v>
      </c>
      <c r="K37" s="15"/>
      <c r="L37" s="3"/>
      <c r="M37" s="15"/>
      <c r="N37" s="3"/>
      <c r="O37" s="3"/>
      <c r="P37" s="3" t="s">
        <v>254</v>
      </c>
      <c r="Q37" s="4" t="s">
        <v>267</v>
      </c>
      <c r="R37" s="4" t="s">
        <v>334</v>
      </c>
      <c r="S37" s="16"/>
      <c r="T37" s="16"/>
      <c r="V37" s="2">
        <f t="shared" si="1"/>
        <v>36</v>
      </c>
    </row>
    <row r="38" spans="1:22" ht="15.5" x14ac:dyDescent="0.35">
      <c r="A38" s="2">
        <v>34</v>
      </c>
      <c r="B38" s="4" t="s">
        <v>335</v>
      </c>
      <c r="C38" s="4" t="s">
        <v>336</v>
      </c>
      <c r="D38" s="12" t="s">
        <v>259</v>
      </c>
      <c r="E38" s="13" t="s">
        <v>260</v>
      </c>
      <c r="F38" s="15">
        <v>1</v>
      </c>
      <c r="G38" s="15">
        <v>0.46</v>
      </c>
      <c r="H38" s="15">
        <v>0.31769999999999998</v>
      </c>
      <c r="I38" s="15">
        <v>1.877</v>
      </c>
      <c r="J38" s="15">
        <v>0.88</v>
      </c>
      <c r="K38" s="15"/>
      <c r="L38" s="3"/>
      <c r="M38" s="15"/>
      <c r="N38" s="3"/>
      <c r="O38" s="3"/>
      <c r="P38" s="3" t="s">
        <v>254</v>
      </c>
      <c r="Q38" s="4" t="s">
        <v>254</v>
      </c>
      <c r="S38" s="16"/>
      <c r="T38" s="16"/>
      <c r="V38" s="2">
        <f t="shared" si="1"/>
        <v>37</v>
      </c>
    </row>
    <row r="39" spans="1:22" ht="15.5" x14ac:dyDescent="0.35">
      <c r="A39" s="2">
        <v>35</v>
      </c>
      <c r="B39" s="4" t="s">
        <v>337</v>
      </c>
      <c r="C39" s="4" t="s">
        <v>338</v>
      </c>
      <c r="D39" s="12" t="s">
        <v>69</v>
      </c>
      <c r="E39" s="13" t="s">
        <v>306</v>
      </c>
      <c r="F39" s="15">
        <v>1</v>
      </c>
      <c r="G39" s="15">
        <v>1</v>
      </c>
      <c r="H39" s="15">
        <v>1.722</v>
      </c>
      <c r="I39" s="15">
        <v>1.7989999999999999</v>
      </c>
      <c r="J39" s="15">
        <v>1</v>
      </c>
      <c r="K39" s="15"/>
      <c r="L39" s="3"/>
      <c r="M39" s="15"/>
      <c r="N39" s="3"/>
      <c r="O39" s="3"/>
      <c r="P39" s="3" t="s">
        <v>254</v>
      </c>
      <c r="Q39" s="4" t="s">
        <v>254</v>
      </c>
      <c r="R39" s="4" t="s">
        <v>339</v>
      </c>
      <c r="S39" s="16"/>
      <c r="T39" s="16"/>
      <c r="V39" s="2">
        <f t="shared" si="1"/>
        <v>38</v>
      </c>
    </row>
    <row r="40" spans="1:22" ht="15.5" x14ac:dyDescent="0.35">
      <c r="A40" s="2">
        <v>36</v>
      </c>
      <c r="B40" s="4" t="s">
        <v>340</v>
      </c>
      <c r="C40" s="4" t="s">
        <v>341</v>
      </c>
      <c r="D40" s="12" t="s">
        <v>259</v>
      </c>
      <c r="E40" s="13" t="s">
        <v>260</v>
      </c>
      <c r="F40" s="15">
        <v>0.95599999999999996</v>
      </c>
      <c r="G40" s="15">
        <v>0.50800000000000001</v>
      </c>
      <c r="H40" s="15">
        <v>0.50800000000000001</v>
      </c>
      <c r="I40" s="15">
        <v>1.2350000000000001</v>
      </c>
      <c r="J40" s="15">
        <v>0.88</v>
      </c>
      <c r="K40" s="15"/>
      <c r="L40" s="3"/>
      <c r="M40" s="15"/>
      <c r="N40" s="3"/>
      <c r="O40" s="3"/>
      <c r="P40" s="3" t="s">
        <v>254</v>
      </c>
      <c r="Q40" s="4" t="s">
        <v>267</v>
      </c>
      <c r="R40" s="4" t="s">
        <v>342</v>
      </c>
      <c r="S40" s="16"/>
      <c r="T40" s="16"/>
      <c r="V40" s="2">
        <f t="shared" si="1"/>
        <v>39</v>
      </c>
    </row>
    <row r="41" spans="1:22" ht="15.5" x14ac:dyDescent="0.35">
      <c r="A41" s="2">
        <v>37</v>
      </c>
      <c r="B41" s="4" t="s">
        <v>343</v>
      </c>
      <c r="C41" s="4" t="s">
        <v>344</v>
      </c>
      <c r="D41" s="12" t="s">
        <v>259</v>
      </c>
      <c r="E41" s="13" t="s">
        <v>260</v>
      </c>
      <c r="F41" s="15">
        <v>0.41299999999999998</v>
      </c>
      <c r="G41" s="15">
        <v>0.19</v>
      </c>
      <c r="H41" s="15">
        <v>0.15</v>
      </c>
      <c r="I41" s="15">
        <v>9.3620000000000001</v>
      </c>
      <c r="J41" s="15">
        <v>0.88</v>
      </c>
      <c r="K41" s="15"/>
      <c r="L41" s="3"/>
      <c r="M41" s="15"/>
      <c r="N41" s="3"/>
      <c r="O41" s="3"/>
      <c r="P41" s="3" t="s">
        <v>254</v>
      </c>
      <c r="Q41" s="4" t="s">
        <v>267</v>
      </c>
      <c r="S41" s="16"/>
      <c r="T41" s="16"/>
      <c r="V41" s="2">
        <f t="shared" si="1"/>
        <v>40</v>
      </c>
    </row>
    <row r="42" spans="1:22" ht="15.5" x14ac:dyDescent="0.35">
      <c r="A42" s="2">
        <v>38</v>
      </c>
      <c r="B42" s="4" t="s">
        <v>345</v>
      </c>
      <c r="C42" s="4" t="s">
        <v>346</v>
      </c>
      <c r="D42" s="12" t="s">
        <v>259</v>
      </c>
      <c r="E42" s="13" t="s">
        <v>260</v>
      </c>
      <c r="F42" s="15">
        <v>1.0209999999999999</v>
      </c>
      <c r="G42" s="15">
        <v>0.47</v>
      </c>
      <c r="H42" s="15">
        <v>7.4999999999999997E-2</v>
      </c>
      <c r="I42" s="15">
        <v>7.76</v>
      </c>
      <c r="J42" s="15">
        <v>0.88</v>
      </c>
      <c r="K42" s="15"/>
      <c r="L42" s="3"/>
      <c r="M42" s="15"/>
      <c r="N42" s="3"/>
      <c r="O42" s="3"/>
      <c r="P42" s="3" t="s">
        <v>254</v>
      </c>
      <c r="Q42" s="4" t="s">
        <v>254</v>
      </c>
      <c r="S42" s="16"/>
      <c r="T42" s="16"/>
      <c r="V42" s="2">
        <f t="shared" si="1"/>
        <v>41</v>
      </c>
    </row>
    <row r="43" spans="1:22" ht="15.5" x14ac:dyDescent="0.35">
      <c r="A43" s="2">
        <v>39</v>
      </c>
      <c r="B43" s="4" t="s">
        <v>347</v>
      </c>
      <c r="C43" s="4" t="s">
        <v>348</v>
      </c>
      <c r="D43" s="12" t="s">
        <v>259</v>
      </c>
      <c r="E43" s="13" t="s">
        <v>260</v>
      </c>
      <c r="F43" s="15">
        <v>0.76</v>
      </c>
      <c r="G43" s="15">
        <v>0.35</v>
      </c>
      <c r="H43" s="15">
        <v>0.14319999999999999</v>
      </c>
      <c r="I43" s="15">
        <v>5.3949999999999996</v>
      </c>
      <c r="J43" s="15">
        <v>0.88</v>
      </c>
      <c r="K43" s="15"/>
      <c r="L43" s="3"/>
      <c r="M43" s="15"/>
      <c r="N43" s="3"/>
      <c r="O43" s="3"/>
      <c r="P43" s="3" t="s">
        <v>254</v>
      </c>
      <c r="Q43" s="4" t="s">
        <v>267</v>
      </c>
      <c r="R43" s="4" t="s">
        <v>349</v>
      </c>
      <c r="S43" s="16"/>
      <c r="T43" s="16"/>
      <c r="V43" s="2">
        <f t="shared" si="1"/>
        <v>42</v>
      </c>
    </row>
    <row r="44" spans="1:22" ht="15.5" x14ac:dyDescent="0.35">
      <c r="A44" s="2">
        <v>40</v>
      </c>
      <c r="B44" s="4" t="s">
        <v>350</v>
      </c>
      <c r="C44" s="4" t="s">
        <v>351</v>
      </c>
      <c r="D44" s="12" t="s">
        <v>259</v>
      </c>
      <c r="E44" s="13" t="s">
        <v>260</v>
      </c>
      <c r="F44" s="15">
        <v>0.91300000000000003</v>
      </c>
      <c r="G44" s="15">
        <v>0.42</v>
      </c>
      <c r="H44" s="15">
        <v>0.14000000000000001</v>
      </c>
      <c r="I44" s="15">
        <v>4.5919999999999996</v>
      </c>
      <c r="J44" s="15">
        <v>0.88</v>
      </c>
      <c r="K44" s="15"/>
      <c r="L44" s="3"/>
      <c r="M44" s="15"/>
      <c r="N44" s="3"/>
      <c r="O44" s="3"/>
      <c r="P44" s="3" t="s">
        <v>254</v>
      </c>
      <c r="Q44" s="4" t="s">
        <v>267</v>
      </c>
      <c r="R44" s="4" t="s">
        <v>352</v>
      </c>
      <c r="S44" s="16"/>
      <c r="T44" s="16"/>
      <c r="V44" s="2">
        <f t="shared" si="1"/>
        <v>43</v>
      </c>
    </row>
    <row r="45" spans="1:22" ht="15.5" x14ac:dyDescent="0.35">
      <c r="A45" s="2">
        <v>41</v>
      </c>
      <c r="B45" s="4" t="s">
        <v>353</v>
      </c>
      <c r="C45" s="4" t="s">
        <v>354</v>
      </c>
      <c r="D45" s="12" t="s">
        <v>259</v>
      </c>
      <c r="E45" s="13" t="s">
        <v>260</v>
      </c>
      <c r="F45" s="15">
        <v>0.54300000000000004</v>
      </c>
      <c r="G45" s="15">
        <v>0.25</v>
      </c>
      <c r="H45" s="15">
        <v>0.18820000000000001</v>
      </c>
      <c r="I45" s="15">
        <v>5.758</v>
      </c>
      <c r="J45" s="15">
        <v>0.88</v>
      </c>
      <c r="K45" s="15"/>
      <c r="L45" s="3"/>
      <c r="M45" s="15"/>
      <c r="N45" s="3"/>
      <c r="O45" s="3"/>
      <c r="P45" s="3" t="s">
        <v>254</v>
      </c>
      <c r="Q45" s="4" t="s">
        <v>267</v>
      </c>
      <c r="S45" s="16"/>
      <c r="T45" s="16"/>
      <c r="V45" s="2">
        <f t="shared" si="1"/>
        <v>44</v>
      </c>
    </row>
    <row r="46" spans="1:22" ht="15.5" x14ac:dyDescent="0.35">
      <c r="A46" s="2">
        <v>42</v>
      </c>
      <c r="B46" s="4" t="s">
        <v>355</v>
      </c>
      <c r="C46" s="4" t="s">
        <v>356</v>
      </c>
      <c r="D46" s="12" t="s">
        <v>259</v>
      </c>
      <c r="E46" s="13" t="s">
        <v>260</v>
      </c>
      <c r="F46" s="15">
        <v>0.86899999999999999</v>
      </c>
      <c r="G46" s="15">
        <v>0.4</v>
      </c>
      <c r="H46" s="15">
        <v>0.15</v>
      </c>
      <c r="I46" s="15">
        <v>4.5060000000000002</v>
      </c>
      <c r="J46" s="15">
        <v>0.88</v>
      </c>
      <c r="K46" s="15"/>
      <c r="L46" s="3"/>
      <c r="M46" s="15"/>
      <c r="N46" s="3"/>
      <c r="O46" s="3"/>
      <c r="P46" s="3" t="s">
        <v>254</v>
      </c>
      <c r="Q46" s="4" t="s">
        <v>267</v>
      </c>
      <c r="R46" s="4" t="s">
        <v>357</v>
      </c>
      <c r="S46" s="16"/>
      <c r="T46" s="16"/>
      <c r="V46" s="2">
        <f t="shared" si="1"/>
        <v>45</v>
      </c>
    </row>
    <row r="47" spans="1:22" ht="15.5" x14ac:dyDescent="0.35">
      <c r="A47" s="2">
        <v>43</v>
      </c>
      <c r="B47" s="4" t="s">
        <v>358</v>
      </c>
      <c r="C47" s="4" t="s">
        <v>359</v>
      </c>
      <c r="D47" s="12" t="s">
        <v>259</v>
      </c>
      <c r="E47" s="13" t="s">
        <v>260</v>
      </c>
      <c r="F47" s="15">
        <v>0.47799999999999998</v>
      </c>
      <c r="G47" s="15">
        <v>0.22</v>
      </c>
      <c r="H47" s="15">
        <v>0.16</v>
      </c>
      <c r="I47" s="15">
        <v>7.6260000000000003</v>
      </c>
      <c r="J47" s="15">
        <v>0.88</v>
      </c>
      <c r="K47" s="15"/>
      <c r="L47" s="3"/>
      <c r="M47" s="15"/>
      <c r="N47" s="3"/>
      <c r="O47" s="3"/>
      <c r="P47" s="3" t="s">
        <v>254</v>
      </c>
      <c r="Q47" s="4" t="s">
        <v>267</v>
      </c>
      <c r="S47" s="16"/>
      <c r="T47" s="16"/>
      <c r="V47" s="2">
        <f t="shared" si="1"/>
        <v>46</v>
      </c>
    </row>
    <row r="48" spans="1:22" ht="15.5" x14ac:dyDescent="0.35">
      <c r="A48" s="2">
        <v>44</v>
      </c>
      <c r="B48" s="4" t="s">
        <v>360</v>
      </c>
      <c r="C48" s="4" t="s">
        <v>361</v>
      </c>
      <c r="D48" s="12" t="s">
        <v>259</v>
      </c>
      <c r="E48" s="13" t="s">
        <v>260</v>
      </c>
      <c r="F48" s="15">
        <v>0.93400000000000005</v>
      </c>
      <c r="G48" s="15">
        <v>0.43</v>
      </c>
      <c r="H48" s="15">
        <v>0.224</v>
      </c>
      <c r="I48" s="15">
        <v>2.8570000000000002</v>
      </c>
      <c r="J48" s="15">
        <v>0.88</v>
      </c>
      <c r="K48" s="15"/>
      <c r="L48" s="3"/>
      <c r="M48" s="15"/>
      <c r="N48" s="3"/>
      <c r="O48" s="3"/>
      <c r="P48" s="3" t="s">
        <v>254</v>
      </c>
      <c r="Q48" s="4" t="s">
        <v>267</v>
      </c>
      <c r="S48" s="16"/>
      <c r="T48" s="16"/>
      <c r="V48" s="2">
        <f t="shared" si="1"/>
        <v>47</v>
      </c>
    </row>
    <row r="49" spans="1:22" ht="15.5" x14ac:dyDescent="0.35">
      <c r="A49" s="2">
        <v>45</v>
      </c>
      <c r="B49" s="4" t="s">
        <v>362</v>
      </c>
      <c r="C49" s="2" t="s">
        <v>363</v>
      </c>
      <c r="D49" s="12" t="s">
        <v>362</v>
      </c>
      <c r="E49" s="17" t="s">
        <v>363</v>
      </c>
      <c r="F49" s="15"/>
      <c r="G49" s="15"/>
      <c r="H49" s="15"/>
      <c r="I49" s="15"/>
      <c r="J49" s="15"/>
      <c r="K49" s="15"/>
      <c r="L49" s="3"/>
      <c r="M49" s="15"/>
      <c r="N49" s="3"/>
      <c r="O49" s="3"/>
      <c r="P49" s="3"/>
      <c r="S49" s="16">
        <v>81</v>
      </c>
      <c r="T49" s="16"/>
      <c r="V49" s="2">
        <f t="shared" si="1"/>
        <v>48</v>
      </c>
    </row>
    <row r="50" spans="1:22" ht="15.5" x14ac:dyDescent="0.35">
      <c r="A50" s="2">
        <v>46</v>
      </c>
      <c r="B50" s="4" t="s">
        <v>364</v>
      </c>
      <c r="C50" s="4" t="s">
        <v>365</v>
      </c>
      <c r="D50" s="12" t="s">
        <v>259</v>
      </c>
      <c r="E50" s="13" t="s">
        <v>260</v>
      </c>
      <c r="F50" s="15">
        <v>0.80400000000000005</v>
      </c>
      <c r="G50" s="15">
        <v>0.37</v>
      </c>
      <c r="H50" s="15">
        <v>0.36599999999999999</v>
      </c>
      <c r="I50" s="15">
        <v>2.0110000000000001</v>
      </c>
      <c r="J50" s="15">
        <v>0.88</v>
      </c>
      <c r="K50" s="15"/>
      <c r="L50" s="3"/>
      <c r="M50" s="15"/>
      <c r="N50" s="3"/>
      <c r="O50" s="3"/>
      <c r="P50" s="3" t="s">
        <v>254</v>
      </c>
      <c r="Q50" s="4" t="s">
        <v>267</v>
      </c>
      <c r="S50" s="16"/>
      <c r="T50" s="16"/>
      <c r="V50" s="2">
        <f t="shared" si="1"/>
        <v>49</v>
      </c>
    </row>
    <row r="51" spans="1:22" ht="15.5" x14ac:dyDescent="0.35">
      <c r="A51" s="2">
        <v>47</v>
      </c>
      <c r="B51" s="4" t="s">
        <v>366</v>
      </c>
      <c r="C51" s="4" t="s">
        <v>367</v>
      </c>
      <c r="D51" s="12" t="s">
        <v>259</v>
      </c>
      <c r="E51" s="13" t="s">
        <v>260</v>
      </c>
      <c r="F51" s="15">
        <v>0.84699999999999998</v>
      </c>
      <c r="G51" s="15">
        <v>0.39</v>
      </c>
      <c r="H51" s="15">
        <v>0.34139999999999998</v>
      </c>
      <c r="I51" s="15">
        <v>2.0550000000000002</v>
      </c>
      <c r="J51" s="15">
        <v>0.88</v>
      </c>
      <c r="K51" s="15"/>
      <c r="L51" s="3"/>
      <c r="M51" s="15"/>
      <c r="N51" s="3"/>
      <c r="O51" s="3"/>
      <c r="P51" s="3" t="s">
        <v>254</v>
      </c>
      <c r="Q51" s="4" t="s">
        <v>254</v>
      </c>
      <c r="S51" s="16"/>
      <c r="T51" s="16"/>
      <c r="V51" s="2">
        <f t="shared" si="1"/>
        <v>50</v>
      </c>
    </row>
    <row r="52" spans="1:22" ht="15.5" x14ac:dyDescent="0.35">
      <c r="A52" s="2">
        <v>48</v>
      </c>
      <c r="B52" s="4" t="s">
        <v>368</v>
      </c>
      <c r="C52" s="4" t="s">
        <v>369</v>
      </c>
      <c r="D52" s="12" t="s">
        <v>259</v>
      </c>
      <c r="E52" s="13" t="s">
        <v>260</v>
      </c>
      <c r="F52" s="15">
        <v>0.42299999999999999</v>
      </c>
      <c r="G52" s="15">
        <v>0.22</v>
      </c>
      <c r="H52" s="15">
        <v>0.39140000000000003</v>
      </c>
      <c r="I52" s="15">
        <v>3.2189999999999999</v>
      </c>
      <c r="J52" s="15">
        <v>0.88</v>
      </c>
      <c r="K52" s="15"/>
      <c r="L52" s="3"/>
      <c r="M52" s="15"/>
      <c r="N52" s="3"/>
      <c r="O52" s="3"/>
      <c r="P52" s="3" t="s">
        <v>254</v>
      </c>
      <c r="Q52" s="4" t="s">
        <v>254</v>
      </c>
      <c r="S52" s="16"/>
      <c r="T52" s="16"/>
      <c r="V52" s="2">
        <f t="shared" si="1"/>
        <v>51</v>
      </c>
    </row>
    <row r="53" spans="1:22" ht="15.5" x14ac:dyDescent="0.35">
      <c r="A53" s="2">
        <v>49</v>
      </c>
      <c r="B53" s="4" t="s">
        <v>370</v>
      </c>
      <c r="C53" s="4" t="s">
        <v>371</v>
      </c>
      <c r="D53" s="12" t="s">
        <v>259</v>
      </c>
      <c r="E53" s="13" t="s">
        <v>260</v>
      </c>
      <c r="F53" s="15">
        <v>1.083</v>
      </c>
      <c r="G53" s="15">
        <v>0.5</v>
      </c>
      <c r="H53" s="15">
        <v>0.40970000000000001</v>
      </c>
      <c r="I53" s="15">
        <v>1.3420000000000001</v>
      </c>
      <c r="J53" s="15">
        <v>0.88</v>
      </c>
      <c r="K53" s="15">
        <v>305.33</v>
      </c>
      <c r="L53" s="3">
        <v>9.4299999999999995E-6</v>
      </c>
      <c r="M53" s="15">
        <v>1.7569999999999999</v>
      </c>
      <c r="N53" s="3">
        <v>2.12E-2</v>
      </c>
      <c r="O53" s="3"/>
      <c r="P53" s="3" t="s">
        <v>254</v>
      </c>
      <c r="Q53" s="4" t="s">
        <v>254</v>
      </c>
      <c r="S53" s="16">
        <v>73</v>
      </c>
      <c r="T53" s="16"/>
      <c r="V53" s="2">
        <f t="shared" si="1"/>
        <v>52</v>
      </c>
    </row>
    <row r="54" spans="1:22" ht="15.5" x14ac:dyDescent="0.35">
      <c r="A54" s="2">
        <v>50</v>
      </c>
      <c r="B54" s="4" t="s">
        <v>372</v>
      </c>
      <c r="C54" s="4" t="s">
        <v>373</v>
      </c>
      <c r="D54" s="12" t="s">
        <v>259</v>
      </c>
      <c r="E54" s="13" t="s">
        <v>260</v>
      </c>
      <c r="F54" s="15">
        <v>0.85599999999999998</v>
      </c>
      <c r="G54" s="15">
        <v>0.39</v>
      </c>
      <c r="H54" s="15">
        <v>0.33950000000000002</v>
      </c>
      <c r="I54" s="15">
        <v>2.0550000000000002</v>
      </c>
      <c r="J54" s="15">
        <v>0.88</v>
      </c>
      <c r="K54" s="15"/>
      <c r="L54" s="3"/>
      <c r="M54" s="15"/>
      <c r="N54" s="3"/>
      <c r="O54" s="3"/>
      <c r="P54" s="3" t="s">
        <v>254</v>
      </c>
      <c r="Q54" s="4" t="s">
        <v>254</v>
      </c>
      <c r="S54" s="16"/>
      <c r="T54" s="16"/>
      <c r="V54" s="2">
        <f t="shared" si="1"/>
        <v>53</v>
      </c>
    </row>
    <row r="55" spans="1:22" ht="15.5" x14ac:dyDescent="0.35">
      <c r="A55" s="2">
        <v>51</v>
      </c>
      <c r="B55" s="4" t="s">
        <v>374</v>
      </c>
      <c r="C55" s="4" t="s">
        <v>291</v>
      </c>
      <c r="D55" s="12" t="s">
        <v>259</v>
      </c>
      <c r="E55" s="13" t="s">
        <v>260</v>
      </c>
      <c r="F55" s="15">
        <v>0.70299999999999996</v>
      </c>
      <c r="G55" s="15">
        <v>0.32</v>
      </c>
      <c r="H55" s="15">
        <v>0.3513</v>
      </c>
      <c r="I55" s="15">
        <v>2.4129999999999998</v>
      </c>
      <c r="J55" s="15">
        <v>0.88</v>
      </c>
      <c r="K55" s="15"/>
      <c r="L55" s="3"/>
      <c r="M55" s="15"/>
      <c r="N55" s="3"/>
      <c r="O55" s="3"/>
      <c r="P55" s="3" t="s">
        <v>254</v>
      </c>
      <c r="Q55" s="4" t="s">
        <v>254</v>
      </c>
      <c r="R55" s="4" t="s">
        <v>375</v>
      </c>
      <c r="S55" s="16"/>
      <c r="T55" s="16"/>
      <c r="V55" s="2">
        <f t="shared" si="1"/>
        <v>54</v>
      </c>
    </row>
    <row r="56" spans="1:22" ht="15.5" x14ac:dyDescent="0.35">
      <c r="A56" s="2">
        <v>52</v>
      </c>
      <c r="B56" s="4" t="s">
        <v>376</v>
      </c>
      <c r="C56" s="4" t="s">
        <v>377</v>
      </c>
      <c r="D56" s="12" t="s">
        <v>259</v>
      </c>
      <c r="E56" s="13" t="s">
        <v>260</v>
      </c>
      <c r="F56" s="15">
        <v>0.84</v>
      </c>
      <c r="G56" s="15">
        <v>0.39</v>
      </c>
      <c r="H56" s="15">
        <v>0.24399999999999999</v>
      </c>
      <c r="I56" s="15">
        <v>2.879</v>
      </c>
      <c r="J56" s="15">
        <v>0.88</v>
      </c>
      <c r="K56" s="15"/>
      <c r="L56" s="3"/>
      <c r="M56" s="15"/>
      <c r="N56" s="3"/>
      <c r="O56" s="3"/>
      <c r="P56" s="3" t="s">
        <v>254</v>
      </c>
      <c r="Q56" s="4" t="s">
        <v>267</v>
      </c>
      <c r="R56" s="4" t="s">
        <v>378</v>
      </c>
      <c r="S56" s="16"/>
      <c r="T56" s="16"/>
      <c r="V56" s="2">
        <f t="shared" si="1"/>
        <v>55</v>
      </c>
    </row>
    <row r="57" spans="1:22" ht="15.5" x14ac:dyDescent="0.35">
      <c r="A57" s="2">
        <v>53</v>
      </c>
      <c r="B57" s="4" t="s">
        <v>252</v>
      </c>
      <c r="C57" s="4" t="s">
        <v>253</v>
      </c>
      <c r="D57" s="12" t="s">
        <v>252</v>
      </c>
      <c r="E57" s="13" t="s">
        <v>253</v>
      </c>
      <c r="F57" s="15">
        <v>1</v>
      </c>
      <c r="G57" s="15">
        <v>0.6</v>
      </c>
      <c r="H57" s="15">
        <v>0.36499999999999999</v>
      </c>
      <c r="I57" s="15">
        <v>1.2509999999999999</v>
      </c>
      <c r="J57" s="15">
        <v>0.88</v>
      </c>
      <c r="K57" s="15">
        <v>282.34300000000002</v>
      </c>
      <c r="L57" s="3">
        <v>1.04E-5</v>
      </c>
      <c r="M57" s="15">
        <v>1.538</v>
      </c>
      <c r="N57" s="3">
        <v>2.0799999999999999E-2</v>
      </c>
      <c r="O57" s="3"/>
      <c r="P57" s="3" t="s">
        <v>254</v>
      </c>
      <c r="Q57" s="4" t="s">
        <v>254</v>
      </c>
      <c r="S57" s="16">
        <v>57</v>
      </c>
      <c r="T57" s="16"/>
      <c r="V57" s="2">
        <f t="shared" si="1"/>
        <v>56</v>
      </c>
    </row>
    <row r="58" spans="1:22" ht="15.5" x14ac:dyDescent="0.35">
      <c r="A58" s="2">
        <v>54</v>
      </c>
      <c r="B58" s="4" t="s">
        <v>379</v>
      </c>
      <c r="C58" s="4" t="s">
        <v>380</v>
      </c>
      <c r="D58" s="12" t="s">
        <v>259</v>
      </c>
      <c r="E58" s="13" t="s">
        <v>260</v>
      </c>
      <c r="F58" s="15">
        <v>1.1299999999999999</v>
      </c>
      <c r="G58" s="15">
        <v>0.52</v>
      </c>
      <c r="H58" s="15">
        <v>0.26800000000000002</v>
      </c>
      <c r="I58" s="15">
        <v>1.9650000000000001</v>
      </c>
      <c r="J58" s="15">
        <v>0.88</v>
      </c>
      <c r="K58" s="15"/>
      <c r="L58" s="3"/>
      <c r="M58" s="15"/>
      <c r="N58" s="3"/>
      <c r="O58" s="3"/>
      <c r="P58" s="3" t="s">
        <v>254</v>
      </c>
      <c r="Q58" s="4" t="s">
        <v>254</v>
      </c>
      <c r="S58" s="16"/>
      <c r="T58" s="16"/>
      <c r="V58" s="2">
        <f t="shared" si="1"/>
        <v>57</v>
      </c>
    </row>
    <row r="59" spans="1:22" ht="15.5" x14ac:dyDescent="0.35">
      <c r="A59" s="2">
        <v>55</v>
      </c>
      <c r="B59" s="4" t="s">
        <v>381</v>
      </c>
      <c r="C59" s="4" t="s">
        <v>382</v>
      </c>
      <c r="D59" s="12" t="s">
        <v>69</v>
      </c>
      <c r="E59" s="13" t="s">
        <v>306</v>
      </c>
      <c r="F59" s="15">
        <v>0.98</v>
      </c>
      <c r="G59" s="15">
        <v>0.98</v>
      </c>
      <c r="H59" s="15">
        <v>0.18729999999999999</v>
      </c>
      <c r="I59" s="15">
        <v>1.6950000000000001</v>
      </c>
      <c r="J59" s="15">
        <v>1</v>
      </c>
      <c r="K59" s="15"/>
      <c r="L59" s="3"/>
      <c r="M59" s="15"/>
      <c r="N59" s="3"/>
      <c r="O59" s="3"/>
      <c r="P59" s="3" t="s">
        <v>254</v>
      </c>
      <c r="Q59" s="4" t="s">
        <v>267</v>
      </c>
      <c r="S59" s="16"/>
      <c r="T59" s="16"/>
      <c r="V59" s="2">
        <f t="shared" si="1"/>
        <v>58</v>
      </c>
    </row>
    <row r="60" spans="1:22" ht="15.5" x14ac:dyDescent="0.35">
      <c r="A60" s="2">
        <v>56</v>
      </c>
      <c r="B60" s="4" t="s">
        <v>383</v>
      </c>
      <c r="C60" s="4" t="s">
        <v>384</v>
      </c>
      <c r="D60" s="12" t="s">
        <v>259</v>
      </c>
      <c r="E60" s="13" t="s">
        <v>260</v>
      </c>
      <c r="F60" s="15">
        <v>1.0860000000000001</v>
      </c>
      <c r="G60" s="15">
        <v>0.5</v>
      </c>
      <c r="H60" s="15">
        <v>0.17599999999999999</v>
      </c>
      <c r="I60" s="15">
        <v>3.1269999999999998</v>
      </c>
      <c r="J60" s="15">
        <v>0.88</v>
      </c>
      <c r="K60" s="15"/>
      <c r="L60" s="3"/>
      <c r="M60" s="15"/>
      <c r="N60" s="3"/>
      <c r="O60" s="3"/>
      <c r="P60" s="3" t="s">
        <v>254</v>
      </c>
      <c r="Q60" s="4" t="s">
        <v>267</v>
      </c>
      <c r="S60" s="16"/>
      <c r="T60" s="16"/>
      <c r="V60" s="2">
        <f t="shared" si="1"/>
        <v>59</v>
      </c>
    </row>
    <row r="61" spans="1:22" ht="15.5" x14ac:dyDescent="0.35">
      <c r="A61" s="2">
        <v>57</v>
      </c>
      <c r="B61" s="4" t="s">
        <v>385</v>
      </c>
      <c r="C61" s="4" t="s">
        <v>386</v>
      </c>
      <c r="D61" s="12" t="s">
        <v>259</v>
      </c>
      <c r="E61" s="13" t="s">
        <v>260</v>
      </c>
      <c r="F61" s="15">
        <v>0.71699999999999997</v>
      </c>
      <c r="G61" s="15">
        <v>0.33</v>
      </c>
      <c r="H61" s="15">
        <v>0.13569999999999999</v>
      </c>
      <c r="I61" s="15">
        <v>6.1289999999999996</v>
      </c>
      <c r="J61" s="15">
        <v>0.88</v>
      </c>
      <c r="K61" s="15"/>
      <c r="L61" s="3"/>
      <c r="M61" s="15"/>
      <c r="N61" s="3"/>
      <c r="O61" s="3"/>
      <c r="P61" s="3" t="s">
        <v>254</v>
      </c>
      <c r="Q61" s="4" t="s">
        <v>267</v>
      </c>
      <c r="S61" s="16"/>
      <c r="T61" s="16"/>
      <c r="V61" s="2">
        <f t="shared" si="1"/>
        <v>60</v>
      </c>
    </row>
    <row r="62" spans="1:22" ht="15.5" x14ac:dyDescent="0.35">
      <c r="A62" s="2">
        <v>58</v>
      </c>
      <c r="B62" s="4" t="s">
        <v>387</v>
      </c>
      <c r="C62" s="4" t="s">
        <v>348</v>
      </c>
      <c r="D62" s="12" t="s">
        <v>259</v>
      </c>
      <c r="E62" s="13" t="s">
        <v>260</v>
      </c>
      <c r="F62" s="15">
        <v>0.76</v>
      </c>
      <c r="G62" s="15">
        <v>0.35</v>
      </c>
      <c r="H62" s="15">
        <v>0.14319999999999999</v>
      </c>
      <c r="I62" s="15">
        <v>5.3949999999999996</v>
      </c>
      <c r="J62" s="15">
        <v>0.88</v>
      </c>
      <c r="K62" s="15"/>
      <c r="L62" s="3"/>
      <c r="M62" s="15"/>
      <c r="N62" s="3"/>
      <c r="O62" s="3"/>
      <c r="P62" s="3" t="s">
        <v>254</v>
      </c>
      <c r="Q62" s="4" t="s">
        <v>267</v>
      </c>
      <c r="R62" s="4" t="s">
        <v>349</v>
      </c>
      <c r="S62" s="16">
        <v>33</v>
      </c>
      <c r="T62" s="16"/>
      <c r="V62" s="2">
        <f t="shared" si="1"/>
        <v>61</v>
      </c>
    </row>
    <row r="63" spans="1:22" ht="15.5" x14ac:dyDescent="0.35">
      <c r="A63" s="2">
        <v>59</v>
      </c>
      <c r="B63" s="4" t="s">
        <v>388</v>
      </c>
      <c r="C63" s="4" t="s">
        <v>328</v>
      </c>
      <c r="D63" s="12" t="s">
        <v>259</v>
      </c>
      <c r="E63" s="13" t="s">
        <v>260</v>
      </c>
      <c r="F63" s="15">
        <v>0.82599999999999996</v>
      </c>
      <c r="G63" s="15">
        <v>0.38</v>
      </c>
      <c r="H63" s="15">
        <v>0.153</v>
      </c>
      <c r="I63" s="15">
        <v>4.66</v>
      </c>
      <c r="J63" s="15">
        <v>0.88</v>
      </c>
      <c r="K63" s="15"/>
      <c r="L63" s="3"/>
      <c r="M63" s="15"/>
      <c r="N63" s="3"/>
      <c r="O63" s="3"/>
      <c r="P63" s="3" t="s">
        <v>254</v>
      </c>
      <c r="Q63" s="4" t="s">
        <v>267</v>
      </c>
      <c r="R63" s="4" t="s">
        <v>329</v>
      </c>
      <c r="S63" s="16"/>
      <c r="T63" s="16"/>
      <c r="V63" s="2">
        <f t="shared" si="1"/>
        <v>62</v>
      </c>
    </row>
    <row r="64" spans="1:22" ht="15.5" x14ac:dyDescent="0.35">
      <c r="A64" s="2">
        <v>60</v>
      </c>
      <c r="B64" s="4" t="s">
        <v>389</v>
      </c>
      <c r="C64" s="4" t="s">
        <v>289</v>
      </c>
      <c r="D64" s="12" t="s">
        <v>259</v>
      </c>
      <c r="E64" s="13" t="s">
        <v>260</v>
      </c>
      <c r="F64" s="15">
        <v>0.80400000000000005</v>
      </c>
      <c r="G64" s="15">
        <v>0.37</v>
      </c>
      <c r="H64" s="15">
        <v>0.1113</v>
      </c>
      <c r="I64" s="15">
        <v>6.6440000000000001</v>
      </c>
      <c r="J64" s="15">
        <v>0.88</v>
      </c>
      <c r="K64" s="15"/>
      <c r="L64" s="3"/>
      <c r="M64" s="15"/>
      <c r="N64" s="3"/>
      <c r="O64" s="3"/>
      <c r="P64" s="3" t="s">
        <v>254</v>
      </c>
      <c r="Q64" s="4" t="s">
        <v>267</v>
      </c>
      <c r="R64" s="4" t="s">
        <v>390</v>
      </c>
      <c r="S64" s="16"/>
      <c r="T64" s="16"/>
      <c r="V64" s="2">
        <f t="shared" si="1"/>
        <v>63</v>
      </c>
    </row>
    <row r="65" spans="1:22" ht="15.5" x14ac:dyDescent="0.35">
      <c r="A65" s="2">
        <v>61</v>
      </c>
      <c r="B65" s="4" t="s">
        <v>259</v>
      </c>
      <c r="C65" s="4" t="s">
        <v>260</v>
      </c>
      <c r="D65" s="12" t="s">
        <v>259</v>
      </c>
      <c r="E65" s="13" t="s">
        <v>260</v>
      </c>
      <c r="F65" s="15">
        <v>1</v>
      </c>
      <c r="G65" s="15">
        <v>0.42</v>
      </c>
      <c r="H65" s="15">
        <v>0.16539999999999999</v>
      </c>
      <c r="I65" s="15">
        <v>3.9260000000000002</v>
      </c>
      <c r="J65" s="15">
        <v>0.88</v>
      </c>
      <c r="K65" s="15"/>
      <c r="L65" s="3"/>
      <c r="M65" s="15"/>
      <c r="N65" s="3"/>
      <c r="O65" s="3"/>
      <c r="P65" s="3" t="s">
        <v>254</v>
      </c>
      <c r="Q65" s="4" t="s">
        <v>267</v>
      </c>
      <c r="S65" s="16"/>
      <c r="T65" s="16"/>
      <c r="V65" s="2">
        <f t="shared" si="1"/>
        <v>64</v>
      </c>
    </row>
    <row r="66" spans="1:22" ht="15.5" x14ac:dyDescent="0.35">
      <c r="A66" s="2">
        <v>62</v>
      </c>
      <c r="B66" s="4" t="s">
        <v>391</v>
      </c>
      <c r="C66" s="4" t="s">
        <v>351</v>
      </c>
      <c r="D66" s="12" t="s">
        <v>259</v>
      </c>
      <c r="E66" s="13" t="s">
        <v>260</v>
      </c>
      <c r="F66" s="15">
        <v>0.91300000000000003</v>
      </c>
      <c r="G66" s="15">
        <v>0.42</v>
      </c>
      <c r="H66" s="15">
        <v>0.14000000000000001</v>
      </c>
      <c r="I66" s="15">
        <v>4.5919999999999996</v>
      </c>
      <c r="J66" s="15">
        <v>0.88</v>
      </c>
      <c r="K66" s="15"/>
      <c r="L66" s="3"/>
      <c r="M66" s="15"/>
      <c r="N66" s="3"/>
      <c r="O66" s="3"/>
      <c r="P66" s="3" t="s">
        <v>254</v>
      </c>
      <c r="Q66" s="4" t="s">
        <v>267</v>
      </c>
      <c r="R66" s="4" t="s">
        <v>392</v>
      </c>
      <c r="S66" s="16"/>
      <c r="T66" s="16"/>
      <c r="V66" s="2">
        <f t="shared" si="1"/>
        <v>65</v>
      </c>
    </row>
    <row r="67" spans="1:22" ht="15.5" x14ac:dyDescent="0.35">
      <c r="A67" s="2">
        <v>63</v>
      </c>
      <c r="B67" s="4" t="s">
        <v>393</v>
      </c>
      <c r="C67" s="4" t="s">
        <v>322</v>
      </c>
      <c r="D67" s="12" t="s">
        <v>259</v>
      </c>
      <c r="E67" s="13" t="s">
        <v>260</v>
      </c>
      <c r="F67" s="15">
        <v>1.095</v>
      </c>
      <c r="G67" s="15">
        <v>0.26</v>
      </c>
      <c r="H67" s="15">
        <v>0.15440000000000001</v>
      </c>
      <c r="I67" s="15">
        <v>3.8580000000000001</v>
      </c>
      <c r="J67" s="15">
        <v>0.88</v>
      </c>
      <c r="K67" s="15"/>
      <c r="L67" s="3"/>
      <c r="M67" s="15"/>
      <c r="N67" s="3"/>
      <c r="O67" s="3"/>
      <c r="P67" s="3" t="s">
        <v>254</v>
      </c>
      <c r="Q67" s="4" t="s">
        <v>267</v>
      </c>
      <c r="R67" s="4" t="s">
        <v>394</v>
      </c>
      <c r="S67" s="16"/>
      <c r="T67" s="16"/>
      <c r="V67" s="2">
        <f t="shared" si="1"/>
        <v>66</v>
      </c>
    </row>
    <row r="68" spans="1:22" ht="15.5" x14ac:dyDescent="0.35">
      <c r="A68" s="2">
        <v>64</v>
      </c>
      <c r="B68" s="4" t="s">
        <v>395</v>
      </c>
      <c r="C68" s="4" t="s">
        <v>396</v>
      </c>
      <c r="D68" s="12" t="s">
        <v>259</v>
      </c>
      <c r="E68" s="13" t="s">
        <v>260</v>
      </c>
      <c r="F68" s="15">
        <v>0.434</v>
      </c>
      <c r="G68" s="15">
        <v>0.2</v>
      </c>
      <c r="H68" s="15">
        <v>0.161</v>
      </c>
      <c r="I68" s="15">
        <v>8.36</v>
      </c>
      <c r="J68" s="15">
        <v>0.88</v>
      </c>
      <c r="K68" s="15"/>
      <c r="L68" s="3"/>
      <c r="M68" s="15"/>
      <c r="N68" s="3"/>
      <c r="O68" s="3"/>
      <c r="P68" s="3" t="s">
        <v>254</v>
      </c>
      <c r="Q68" s="4" t="s">
        <v>267</v>
      </c>
      <c r="S68" s="16"/>
      <c r="T68" s="16"/>
      <c r="V68" s="2">
        <f t="shared" ref="V68:V99" si="2">ROW()-1</f>
        <v>67</v>
      </c>
    </row>
    <row r="69" spans="1:22" ht="15.5" x14ac:dyDescent="0.35">
      <c r="A69" s="2">
        <v>65</v>
      </c>
      <c r="B69" s="4" t="s">
        <v>397</v>
      </c>
      <c r="C69" s="4" t="s">
        <v>359</v>
      </c>
      <c r="D69" s="12" t="s">
        <v>259</v>
      </c>
      <c r="E69" s="13" t="s">
        <v>260</v>
      </c>
      <c r="F69" s="15">
        <v>0.47799999999999998</v>
      </c>
      <c r="G69" s="15">
        <v>0.22</v>
      </c>
      <c r="H69" s="15">
        <v>0.16</v>
      </c>
      <c r="I69" s="15">
        <v>7.6260000000000003</v>
      </c>
      <c r="J69" s="15">
        <v>0.88</v>
      </c>
      <c r="K69" s="15"/>
      <c r="L69" s="3"/>
      <c r="M69" s="15"/>
      <c r="N69" s="3"/>
      <c r="O69" s="3"/>
      <c r="P69" s="3" t="s">
        <v>254</v>
      </c>
      <c r="Q69" s="4" t="s">
        <v>267</v>
      </c>
      <c r="R69" s="4" t="s">
        <v>398</v>
      </c>
      <c r="S69" s="16"/>
      <c r="T69" s="16"/>
      <c r="V69" s="2">
        <f t="shared" si="2"/>
        <v>68</v>
      </c>
    </row>
    <row r="70" spans="1:22" ht="15.5" x14ac:dyDescent="0.35">
      <c r="A70" s="2">
        <v>66</v>
      </c>
      <c r="B70" s="4" t="s">
        <v>399</v>
      </c>
      <c r="C70" s="4" t="s">
        <v>326</v>
      </c>
      <c r="D70" s="12" t="s">
        <v>259</v>
      </c>
      <c r="E70" s="13" t="s">
        <v>260</v>
      </c>
      <c r="F70" s="15">
        <v>0.52100000000000002</v>
      </c>
      <c r="G70" s="15">
        <v>0.24</v>
      </c>
      <c r="H70" s="15">
        <v>0.16400000000000001</v>
      </c>
      <c r="I70" s="15">
        <v>6.8920000000000003</v>
      </c>
      <c r="J70" s="15">
        <v>0.88</v>
      </c>
      <c r="K70" s="15"/>
      <c r="L70" s="3"/>
      <c r="M70" s="15"/>
      <c r="N70" s="3"/>
      <c r="O70" s="3"/>
      <c r="P70" s="3" t="s">
        <v>254</v>
      </c>
      <c r="Q70" s="4" t="s">
        <v>267</v>
      </c>
      <c r="R70" s="4" t="s">
        <v>400</v>
      </c>
      <c r="S70" s="16"/>
      <c r="T70" s="16"/>
      <c r="V70" s="2">
        <f t="shared" si="2"/>
        <v>69</v>
      </c>
    </row>
    <row r="71" spans="1:22" ht="15.5" x14ac:dyDescent="0.35">
      <c r="A71" s="2">
        <v>67</v>
      </c>
      <c r="B71" s="4" t="s">
        <v>401</v>
      </c>
      <c r="C71" s="4" t="s">
        <v>402</v>
      </c>
      <c r="D71" s="12" t="s">
        <v>259</v>
      </c>
      <c r="E71" s="13" t="s">
        <v>260</v>
      </c>
      <c r="F71" s="15">
        <v>0.36899999999999999</v>
      </c>
      <c r="G71" s="15">
        <v>0.17</v>
      </c>
      <c r="H71" s="15">
        <v>0.185</v>
      </c>
      <c r="I71" s="15">
        <v>8.3970000000000002</v>
      </c>
      <c r="J71" s="15">
        <v>0.88</v>
      </c>
      <c r="K71" s="15"/>
      <c r="L71" s="3"/>
      <c r="M71" s="15"/>
      <c r="N71" s="3"/>
      <c r="O71" s="3"/>
      <c r="P71" s="3" t="s">
        <v>254</v>
      </c>
      <c r="Q71" s="4" t="s">
        <v>267</v>
      </c>
      <c r="S71" s="16"/>
      <c r="T71" s="16"/>
      <c r="V71" s="2">
        <f t="shared" si="2"/>
        <v>70</v>
      </c>
    </row>
    <row r="72" spans="1:22" ht="15.5" x14ac:dyDescent="0.35">
      <c r="A72" s="2">
        <v>68</v>
      </c>
      <c r="B72" s="4" t="s">
        <v>403</v>
      </c>
      <c r="C72" s="4" t="s">
        <v>404</v>
      </c>
      <c r="D72" s="12" t="s">
        <v>252</v>
      </c>
      <c r="E72" s="13" t="s">
        <v>253</v>
      </c>
      <c r="F72" s="15">
        <v>0.95</v>
      </c>
      <c r="G72" s="15">
        <v>0.56999999999999995</v>
      </c>
      <c r="H72" s="15">
        <v>0.1401</v>
      </c>
      <c r="I72" s="15">
        <v>3.4180000000000001</v>
      </c>
      <c r="J72" s="15">
        <v>0.88</v>
      </c>
      <c r="K72" s="15"/>
      <c r="L72" s="3"/>
      <c r="M72" s="15"/>
      <c r="N72" s="3"/>
      <c r="O72" s="3"/>
      <c r="P72" s="3" t="s">
        <v>254</v>
      </c>
      <c r="Q72" s="4" t="s">
        <v>254</v>
      </c>
      <c r="S72" s="16"/>
      <c r="T72" s="16"/>
      <c r="V72" s="2">
        <f t="shared" si="2"/>
        <v>71</v>
      </c>
    </row>
    <row r="73" spans="1:22" ht="15.5" x14ac:dyDescent="0.35">
      <c r="A73" s="2">
        <v>69</v>
      </c>
      <c r="B73" s="4" t="s">
        <v>405</v>
      </c>
      <c r="C73" s="4" t="s">
        <v>406</v>
      </c>
      <c r="D73" s="12" t="s">
        <v>259</v>
      </c>
      <c r="E73" s="13" t="s">
        <v>260</v>
      </c>
      <c r="F73" s="15">
        <v>0.58599999999999997</v>
      </c>
      <c r="G73" s="15">
        <v>0.27</v>
      </c>
      <c r="H73" s="15">
        <v>0.1071</v>
      </c>
      <c r="I73" s="15">
        <v>9.5649999999999995</v>
      </c>
      <c r="J73" s="15">
        <v>0.88</v>
      </c>
      <c r="K73" s="15"/>
      <c r="L73" s="3"/>
      <c r="M73" s="15"/>
      <c r="N73" s="3"/>
      <c r="O73" s="3"/>
      <c r="P73" s="3" t="s">
        <v>254</v>
      </c>
      <c r="Q73" s="4" t="s">
        <v>267</v>
      </c>
      <c r="S73" s="16"/>
      <c r="T73" s="16"/>
      <c r="V73" s="2">
        <f t="shared" si="2"/>
        <v>72</v>
      </c>
    </row>
    <row r="74" spans="1:22" ht="15.5" x14ac:dyDescent="0.35">
      <c r="A74" s="2">
        <v>70</v>
      </c>
      <c r="B74" s="4" t="s">
        <v>55</v>
      </c>
      <c r="C74" s="4" t="s">
        <v>407</v>
      </c>
      <c r="D74" s="12" t="s">
        <v>55</v>
      </c>
      <c r="E74" s="13" t="s">
        <v>407</v>
      </c>
      <c r="F74" s="15">
        <v>1</v>
      </c>
      <c r="G74" s="15">
        <v>1.454</v>
      </c>
      <c r="H74" s="15">
        <v>1.2410000000000001</v>
      </c>
      <c r="I74" s="15">
        <v>0.17860000000000001</v>
      </c>
      <c r="J74" s="15">
        <v>1.04</v>
      </c>
      <c r="K74" s="15">
        <v>5.2013999999999996</v>
      </c>
      <c r="L74" s="3">
        <v>1.9680000000000001E-5</v>
      </c>
      <c r="M74" s="15">
        <v>5.1931000000000003</v>
      </c>
      <c r="N74" s="3">
        <v>0.15</v>
      </c>
      <c r="O74" s="3"/>
      <c r="P74" s="3" t="s">
        <v>254</v>
      </c>
      <c r="Q74" s="4" t="s">
        <v>254</v>
      </c>
      <c r="S74" s="16">
        <v>58</v>
      </c>
      <c r="T74" s="16"/>
      <c r="V74" s="2">
        <f t="shared" si="2"/>
        <v>73</v>
      </c>
    </row>
    <row r="75" spans="1:22" ht="15.5" x14ac:dyDescent="0.35">
      <c r="A75" s="2">
        <v>71</v>
      </c>
      <c r="B75" s="4" t="s">
        <v>408</v>
      </c>
      <c r="C75" s="4" t="s">
        <v>409</v>
      </c>
      <c r="D75" s="12" t="s">
        <v>259</v>
      </c>
      <c r="E75" s="13" t="s">
        <v>260</v>
      </c>
      <c r="F75" s="15">
        <v>0.52100000000000002</v>
      </c>
      <c r="G75" s="15">
        <v>0.24</v>
      </c>
      <c r="H75" s="15">
        <v>0.18340000000000001</v>
      </c>
      <c r="I75" s="15">
        <v>6.157</v>
      </c>
      <c r="J75" s="15">
        <v>0.88</v>
      </c>
      <c r="K75" s="15"/>
      <c r="L75" s="3"/>
      <c r="M75" s="15"/>
      <c r="N75" s="3"/>
      <c r="O75" s="3"/>
      <c r="P75" s="3" t="s">
        <v>254</v>
      </c>
      <c r="Q75" s="4" t="s">
        <v>267</v>
      </c>
      <c r="S75" s="16"/>
      <c r="T75" s="16"/>
      <c r="V75" s="2">
        <f t="shared" si="2"/>
        <v>74</v>
      </c>
    </row>
    <row r="76" spans="1:22" ht="15.5" x14ac:dyDescent="0.35">
      <c r="A76" s="2">
        <v>72</v>
      </c>
      <c r="B76" s="4" t="s">
        <v>410</v>
      </c>
      <c r="C76" s="4" t="s">
        <v>411</v>
      </c>
      <c r="D76" s="12" t="s">
        <v>259</v>
      </c>
      <c r="E76" s="13" t="s">
        <v>260</v>
      </c>
      <c r="F76" s="15">
        <v>0.39100000000000001</v>
      </c>
      <c r="G76" s="15">
        <v>0.28000000000000003</v>
      </c>
      <c r="H76" s="15">
        <v>0.39679999999999999</v>
      </c>
      <c r="I76" s="15">
        <v>3.8450000000000002</v>
      </c>
      <c r="J76" s="15">
        <v>0.88</v>
      </c>
      <c r="K76" s="15"/>
      <c r="L76" s="3"/>
      <c r="M76" s="15"/>
      <c r="N76" s="3"/>
      <c r="O76" s="3"/>
      <c r="P76" s="3" t="s">
        <v>254</v>
      </c>
      <c r="Q76" s="4" t="s">
        <v>254</v>
      </c>
      <c r="S76" s="16"/>
      <c r="T76" s="16"/>
      <c r="V76" s="2">
        <f t="shared" si="2"/>
        <v>75</v>
      </c>
    </row>
    <row r="77" spans="1:22" ht="15.5" x14ac:dyDescent="0.35">
      <c r="A77" s="2">
        <v>73</v>
      </c>
      <c r="B77" s="4" t="s">
        <v>412</v>
      </c>
      <c r="C77" s="4" t="s">
        <v>413</v>
      </c>
      <c r="D77" s="12" t="s">
        <v>60</v>
      </c>
      <c r="E77" s="13" t="s">
        <v>413</v>
      </c>
      <c r="F77" s="15">
        <v>1</v>
      </c>
      <c r="G77" s="15">
        <v>1.01</v>
      </c>
      <c r="H77" s="15">
        <v>3.419</v>
      </c>
      <c r="I77" s="15">
        <v>8.9899999999999994E-2</v>
      </c>
      <c r="J77" s="15">
        <v>1</v>
      </c>
      <c r="K77" s="15">
        <v>33.19</v>
      </c>
      <c r="L77" s="3">
        <v>8.9199999999999993E-6</v>
      </c>
      <c r="M77" s="15">
        <v>14.3</v>
      </c>
      <c r="N77" s="3">
        <v>0.18609999999999999</v>
      </c>
      <c r="O77" s="3"/>
      <c r="P77" s="3" t="s">
        <v>254</v>
      </c>
      <c r="Q77" s="4" t="s">
        <v>254</v>
      </c>
      <c r="R77" s="4" t="s">
        <v>414</v>
      </c>
      <c r="S77" s="16">
        <v>44</v>
      </c>
      <c r="T77" s="16"/>
      <c r="V77" s="2">
        <f t="shared" si="2"/>
        <v>76</v>
      </c>
    </row>
    <row r="78" spans="1:22" ht="15.5" x14ac:dyDescent="0.35">
      <c r="A78" s="2">
        <v>74</v>
      </c>
      <c r="B78" s="4" t="s">
        <v>415</v>
      </c>
      <c r="C78" s="4" t="s">
        <v>416</v>
      </c>
      <c r="D78" s="12" t="s">
        <v>69</v>
      </c>
      <c r="E78" s="13" t="s">
        <v>306</v>
      </c>
      <c r="F78" s="15">
        <v>1</v>
      </c>
      <c r="G78" s="15">
        <v>1</v>
      </c>
      <c r="H78" s="15">
        <v>8.6099999999999996E-2</v>
      </c>
      <c r="I78" s="15">
        <v>3.61</v>
      </c>
      <c r="J78" s="15">
        <v>1</v>
      </c>
      <c r="K78" s="15"/>
      <c r="L78" s="3"/>
      <c r="M78" s="15"/>
      <c r="N78" s="3"/>
      <c r="O78" s="3"/>
      <c r="P78" s="3" t="s">
        <v>254</v>
      </c>
      <c r="Q78" s="4" t="s">
        <v>267</v>
      </c>
      <c r="R78" s="4" t="s">
        <v>417</v>
      </c>
      <c r="S78" s="16"/>
      <c r="T78" s="16"/>
      <c r="V78" s="2">
        <f t="shared" si="2"/>
        <v>77</v>
      </c>
    </row>
    <row r="79" spans="1:22" ht="15.5" x14ac:dyDescent="0.35">
      <c r="A79" s="2">
        <v>75</v>
      </c>
      <c r="B79" s="4" t="s">
        <v>418</v>
      </c>
      <c r="C79" s="4" t="s">
        <v>419</v>
      </c>
      <c r="D79" s="12" t="s">
        <v>69</v>
      </c>
      <c r="E79" s="13" t="s">
        <v>306</v>
      </c>
      <c r="F79" s="15">
        <v>1</v>
      </c>
      <c r="G79" s="15">
        <v>1</v>
      </c>
      <c r="H79" s="15">
        <v>0.19120000000000001</v>
      </c>
      <c r="I79" s="15">
        <v>1.627</v>
      </c>
      <c r="J79" s="15">
        <v>1</v>
      </c>
      <c r="K79" s="15">
        <v>324.60000000000002</v>
      </c>
      <c r="L79" s="3">
        <v>1.4600000000000001E-5</v>
      </c>
      <c r="M79" s="15">
        <v>0.79869999999999997</v>
      </c>
      <c r="N79" s="3">
        <v>1.3899999999999999E-2</v>
      </c>
      <c r="O79" s="3"/>
      <c r="P79" s="3" t="s">
        <v>254</v>
      </c>
      <c r="Q79" s="4" t="s">
        <v>267</v>
      </c>
      <c r="R79" s="4" t="s">
        <v>420</v>
      </c>
      <c r="S79" s="16"/>
      <c r="T79" s="16"/>
      <c r="V79" s="2">
        <f t="shared" si="2"/>
        <v>78</v>
      </c>
    </row>
    <row r="80" spans="1:22" ht="15.5" x14ac:dyDescent="0.35">
      <c r="A80" s="2">
        <v>76</v>
      </c>
      <c r="B80" s="4" t="s">
        <v>421</v>
      </c>
      <c r="C80" s="4" t="s">
        <v>422</v>
      </c>
      <c r="D80" s="12" t="s">
        <v>263</v>
      </c>
      <c r="E80" s="13" t="s">
        <v>264</v>
      </c>
      <c r="F80" s="15">
        <v>1.07</v>
      </c>
      <c r="G80" s="15">
        <v>0.76</v>
      </c>
      <c r="H80" s="15">
        <v>0.31709999999999999</v>
      </c>
      <c r="I80" s="15">
        <v>1.206</v>
      </c>
      <c r="J80" s="15">
        <v>1</v>
      </c>
      <c r="K80" s="15"/>
      <c r="L80" s="3"/>
      <c r="M80" s="15"/>
      <c r="N80" s="3"/>
      <c r="O80" s="3"/>
      <c r="P80" s="3" t="s">
        <v>254</v>
      </c>
      <c r="Q80" s="4" t="s">
        <v>254</v>
      </c>
      <c r="R80" s="4" t="s">
        <v>423</v>
      </c>
      <c r="S80" s="16"/>
      <c r="T80" s="16"/>
      <c r="U80" s="2">
        <v>535</v>
      </c>
      <c r="V80" s="2">
        <f t="shared" si="2"/>
        <v>79</v>
      </c>
    </row>
    <row r="81" spans="1:22" ht="15.5" x14ac:dyDescent="0.35">
      <c r="A81" s="2">
        <v>77</v>
      </c>
      <c r="B81" s="4" t="s">
        <v>424</v>
      </c>
      <c r="C81" s="4" t="s">
        <v>425</v>
      </c>
      <c r="D81" s="12" t="s">
        <v>69</v>
      </c>
      <c r="E81" s="13" t="s">
        <v>306</v>
      </c>
      <c r="F81" s="15">
        <v>1</v>
      </c>
      <c r="G81" s="15">
        <v>1</v>
      </c>
      <c r="H81" s="15">
        <v>0.34789999999999999</v>
      </c>
      <c r="I81" s="15">
        <v>0.89300000000000002</v>
      </c>
      <c r="J81" s="15">
        <v>1</v>
      </c>
      <c r="K81" s="15"/>
      <c r="L81" s="3"/>
      <c r="M81" s="15"/>
      <c r="N81" s="3"/>
      <c r="O81" s="3"/>
      <c r="P81" s="3" t="s">
        <v>254</v>
      </c>
      <c r="Q81" s="4" t="s">
        <v>267</v>
      </c>
      <c r="S81" s="16">
        <v>94</v>
      </c>
      <c r="T81" s="16"/>
      <c r="V81" s="2">
        <f t="shared" si="2"/>
        <v>80</v>
      </c>
    </row>
    <row r="82" spans="1:22" ht="15.5" x14ac:dyDescent="0.35">
      <c r="A82" s="2">
        <v>78</v>
      </c>
      <c r="B82" s="4" t="s">
        <v>426</v>
      </c>
      <c r="C82" s="4" t="s">
        <v>427</v>
      </c>
      <c r="D82" s="12" t="s">
        <v>69</v>
      </c>
      <c r="E82" s="13" t="s">
        <v>306</v>
      </c>
      <c r="F82" s="15">
        <v>1</v>
      </c>
      <c r="G82" s="15">
        <v>1</v>
      </c>
      <c r="H82" s="15">
        <v>5.45E-2</v>
      </c>
      <c r="I82" s="15">
        <v>5.7069999999999999</v>
      </c>
      <c r="J82" s="15">
        <v>1</v>
      </c>
      <c r="K82" s="15"/>
      <c r="L82" s="3"/>
      <c r="M82" s="15"/>
      <c r="N82" s="3"/>
      <c r="O82" s="3"/>
      <c r="P82" s="3" t="s">
        <v>254</v>
      </c>
      <c r="Q82" s="4" t="s">
        <v>254</v>
      </c>
      <c r="S82" s="16"/>
      <c r="T82" s="16"/>
      <c r="V82" s="2">
        <f t="shared" si="2"/>
        <v>81</v>
      </c>
    </row>
    <row r="83" spans="1:22" ht="15.5" x14ac:dyDescent="0.35">
      <c r="A83" s="2">
        <v>79</v>
      </c>
      <c r="B83" s="4" t="s">
        <v>428</v>
      </c>
      <c r="C83" s="4" t="s">
        <v>429</v>
      </c>
      <c r="D83" s="12" t="s">
        <v>263</v>
      </c>
      <c r="E83" s="13" t="s">
        <v>264</v>
      </c>
      <c r="F83" s="15">
        <v>1.1120000000000001</v>
      </c>
      <c r="G83" s="15">
        <v>0.79</v>
      </c>
      <c r="H83" s="15">
        <v>0.10258</v>
      </c>
      <c r="I83" s="15">
        <v>3.613</v>
      </c>
      <c r="J83" s="15">
        <v>0.94099999999999995</v>
      </c>
      <c r="K83" s="15"/>
      <c r="L83" s="3"/>
      <c r="M83" s="15"/>
      <c r="N83" s="3"/>
      <c r="O83" s="3"/>
      <c r="P83" s="3" t="s">
        <v>254</v>
      </c>
      <c r="Q83" s="4" t="s">
        <v>267</v>
      </c>
      <c r="S83" s="16"/>
      <c r="T83" s="16"/>
      <c r="V83" s="2">
        <f t="shared" si="2"/>
        <v>82</v>
      </c>
    </row>
    <row r="84" spans="1:22" ht="15.5" x14ac:dyDescent="0.35">
      <c r="A84" s="2">
        <v>80</v>
      </c>
      <c r="B84" s="4" t="s">
        <v>430</v>
      </c>
      <c r="C84" s="4" t="s">
        <v>431</v>
      </c>
      <c r="D84" s="12" t="s">
        <v>263</v>
      </c>
      <c r="E84" s="13" t="s">
        <v>264</v>
      </c>
      <c r="F84" s="15">
        <v>1.1259999999999999</v>
      </c>
      <c r="G84" s="15">
        <v>0.8</v>
      </c>
      <c r="H84" s="15">
        <v>0.2397</v>
      </c>
      <c r="I84" s="15">
        <v>1.52</v>
      </c>
      <c r="J84" s="15">
        <v>0.94099999999999995</v>
      </c>
      <c r="K84" s="15">
        <v>373.2</v>
      </c>
      <c r="L84" s="3"/>
      <c r="M84" s="15">
        <v>1.004</v>
      </c>
      <c r="N84" s="3">
        <v>1.43E-2</v>
      </c>
      <c r="O84" s="3"/>
      <c r="P84" s="3" t="s">
        <v>254</v>
      </c>
      <c r="Q84" s="4" t="s">
        <v>267</v>
      </c>
      <c r="S84" s="16">
        <v>75</v>
      </c>
      <c r="T84" s="16"/>
      <c r="V84" s="2">
        <f t="shared" si="2"/>
        <v>83</v>
      </c>
    </row>
    <row r="85" spans="1:22" ht="15.5" x14ac:dyDescent="0.35">
      <c r="A85" s="2">
        <v>81</v>
      </c>
      <c r="B85" s="4" t="s">
        <v>432</v>
      </c>
      <c r="C85" s="4" t="s">
        <v>433</v>
      </c>
      <c r="D85" s="12" t="s">
        <v>259</v>
      </c>
      <c r="E85" s="13" t="s">
        <v>260</v>
      </c>
      <c r="F85" s="15">
        <v>0.54300000000000004</v>
      </c>
      <c r="G85" s="15">
        <v>0.25</v>
      </c>
      <c r="H85" s="15">
        <v>0.1108</v>
      </c>
      <c r="I85" s="15">
        <v>9.9</v>
      </c>
      <c r="J85" s="15">
        <v>0.88</v>
      </c>
      <c r="K85" s="15"/>
      <c r="L85" s="3"/>
      <c r="M85" s="15"/>
      <c r="N85" s="3"/>
      <c r="O85" s="3"/>
      <c r="P85" s="3" t="s">
        <v>254</v>
      </c>
      <c r="Q85" s="4" t="s">
        <v>254</v>
      </c>
      <c r="S85" s="16"/>
      <c r="T85" s="16"/>
      <c r="V85" s="2">
        <f t="shared" si="2"/>
        <v>84</v>
      </c>
    </row>
    <row r="86" spans="1:22" ht="15.5" x14ac:dyDescent="0.35">
      <c r="A86" s="2">
        <v>82</v>
      </c>
      <c r="B86" s="4" t="s">
        <v>434</v>
      </c>
      <c r="C86" s="4" t="s">
        <v>435</v>
      </c>
      <c r="D86" s="12" t="s">
        <v>259</v>
      </c>
      <c r="E86" s="13" t="s">
        <v>260</v>
      </c>
      <c r="F86" s="15">
        <v>0.58599999999999997</v>
      </c>
      <c r="G86" s="15">
        <v>0.27</v>
      </c>
      <c r="H86" s="15">
        <v>0.38719999999999999</v>
      </c>
      <c r="I86" s="15">
        <v>3.593</v>
      </c>
      <c r="J86" s="15">
        <v>0.88</v>
      </c>
      <c r="K86" s="15"/>
      <c r="L86" s="3"/>
      <c r="M86" s="15"/>
      <c r="N86" s="3"/>
      <c r="O86" s="3"/>
      <c r="P86" s="3" t="s">
        <v>254</v>
      </c>
      <c r="Q86" s="4" t="s">
        <v>254</v>
      </c>
      <c r="S86" s="16"/>
      <c r="T86" s="16"/>
      <c r="V86" s="2">
        <f t="shared" si="2"/>
        <v>85</v>
      </c>
    </row>
    <row r="87" spans="1:22" ht="15.5" x14ac:dyDescent="0.35">
      <c r="A87" s="2">
        <v>83</v>
      </c>
      <c r="B87" s="4" t="s">
        <v>436</v>
      </c>
      <c r="C87" s="4" t="s">
        <v>291</v>
      </c>
      <c r="D87" s="12" t="s">
        <v>259</v>
      </c>
      <c r="E87" s="13" t="s">
        <v>260</v>
      </c>
      <c r="F87" s="15">
        <v>0.63</v>
      </c>
      <c r="G87" s="15">
        <v>0.28999999999999998</v>
      </c>
      <c r="H87" s="15">
        <v>0.37009999999999998</v>
      </c>
      <c r="I87" s="15">
        <v>2.5030000000000001</v>
      </c>
      <c r="J87" s="15">
        <v>0.88</v>
      </c>
      <c r="K87" s="15"/>
      <c r="L87" s="3"/>
      <c r="M87" s="15"/>
      <c r="N87" s="3"/>
      <c r="O87" s="3"/>
      <c r="P87" s="3" t="s">
        <v>254</v>
      </c>
      <c r="Q87" s="4" t="s">
        <v>254</v>
      </c>
      <c r="S87" s="16"/>
      <c r="T87" s="16"/>
      <c r="V87" s="2">
        <f t="shared" si="2"/>
        <v>86</v>
      </c>
    </row>
    <row r="88" spans="1:22" ht="15.5" x14ac:dyDescent="0.35">
      <c r="A88" s="2">
        <v>84</v>
      </c>
      <c r="B88" s="4" t="s">
        <v>437</v>
      </c>
      <c r="C88" s="4" t="s">
        <v>438</v>
      </c>
      <c r="D88" s="12" t="s">
        <v>29</v>
      </c>
      <c r="E88" s="13" t="s">
        <v>269</v>
      </c>
      <c r="F88" s="15">
        <v>1.002</v>
      </c>
      <c r="G88" s="15">
        <v>1.4530000000000001</v>
      </c>
      <c r="H88" s="15">
        <v>5.9299999999999999E-2</v>
      </c>
      <c r="I88" s="15">
        <f>3.739</f>
        <v>3.7389999999999999</v>
      </c>
      <c r="J88" s="15">
        <v>1.04</v>
      </c>
      <c r="K88" s="15"/>
      <c r="L88" s="3"/>
      <c r="M88" s="15"/>
      <c r="N88" s="3"/>
      <c r="O88" s="3"/>
      <c r="P88" s="3" t="s">
        <v>254</v>
      </c>
      <c r="Q88" s="4" t="s">
        <v>254</v>
      </c>
      <c r="S88" s="16"/>
      <c r="T88" s="16"/>
      <c r="V88" s="2">
        <f t="shared" si="2"/>
        <v>87</v>
      </c>
    </row>
    <row r="89" spans="1:22" ht="15.5" x14ac:dyDescent="0.35">
      <c r="A89" s="2">
        <v>85</v>
      </c>
      <c r="B89" s="4" t="s">
        <v>50</v>
      </c>
      <c r="C89" s="4" t="s">
        <v>439</v>
      </c>
      <c r="D89" s="12" t="s">
        <v>263</v>
      </c>
      <c r="E89" s="13" t="s">
        <v>264</v>
      </c>
      <c r="F89" s="15">
        <v>1.014</v>
      </c>
      <c r="G89" s="15">
        <v>0.72</v>
      </c>
      <c r="H89" s="15">
        <v>0.53280000000000005</v>
      </c>
      <c r="I89" s="15">
        <v>0.71499999999999997</v>
      </c>
      <c r="J89" s="15">
        <v>0.88</v>
      </c>
      <c r="K89" s="15">
        <v>190.55500000000001</v>
      </c>
      <c r="L89" s="3">
        <v>1.1199999999999999E-5</v>
      </c>
      <c r="M89" s="15">
        <v>2.2320000000000002</v>
      </c>
      <c r="N89" s="3">
        <v>3.3890000000000003E-2</v>
      </c>
      <c r="O89" s="3"/>
      <c r="P89" s="3" t="s">
        <v>254</v>
      </c>
      <c r="Q89" s="4" t="s">
        <v>254</v>
      </c>
      <c r="S89" s="16">
        <v>75</v>
      </c>
      <c r="T89" s="16"/>
      <c r="V89" s="2">
        <f t="shared" si="2"/>
        <v>88</v>
      </c>
    </row>
    <row r="90" spans="1:22" ht="15.5" x14ac:dyDescent="0.35">
      <c r="A90" s="2">
        <v>86</v>
      </c>
      <c r="B90" s="4" t="s">
        <v>440</v>
      </c>
      <c r="C90" s="4" t="s">
        <v>441</v>
      </c>
      <c r="D90" s="12" t="s">
        <v>252</v>
      </c>
      <c r="E90" s="13" t="s">
        <v>253</v>
      </c>
      <c r="F90" s="15">
        <v>0.96599999999999997</v>
      </c>
      <c r="G90" s="15">
        <v>0.57999999999999996</v>
      </c>
      <c r="H90" s="15">
        <v>0.32740000000000002</v>
      </c>
      <c r="I90" s="15">
        <v>1.429</v>
      </c>
      <c r="J90" s="15">
        <v>0.88</v>
      </c>
      <c r="K90" s="15"/>
      <c r="L90" s="3"/>
      <c r="M90" s="15"/>
      <c r="N90" s="3"/>
      <c r="O90" s="3"/>
      <c r="P90" s="3" t="s">
        <v>254</v>
      </c>
      <c r="Q90" s="4" t="s">
        <v>254</v>
      </c>
      <c r="S90" s="16"/>
      <c r="T90" s="16"/>
      <c r="V90" s="2">
        <f t="shared" si="2"/>
        <v>89</v>
      </c>
    </row>
    <row r="91" spans="1:22" ht="15.5" x14ac:dyDescent="0.35">
      <c r="A91" s="2">
        <v>87</v>
      </c>
      <c r="B91" s="4" t="s">
        <v>442</v>
      </c>
      <c r="C91" s="4" t="s">
        <v>258</v>
      </c>
      <c r="D91" s="12" t="s">
        <v>259</v>
      </c>
      <c r="E91" s="13" t="s">
        <v>260</v>
      </c>
      <c r="F91" s="15">
        <v>0.93400000000000005</v>
      </c>
      <c r="G91" s="15">
        <v>0.43</v>
      </c>
      <c r="H91" s="15">
        <v>0.35470000000000002</v>
      </c>
      <c r="I91" s="15">
        <v>1.7869999999999999</v>
      </c>
      <c r="J91" s="15">
        <v>0.88</v>
      </c>
      <c r="K91" s="15"/>
      <c r="L91" s="3"/>
      <c r="M91" s="15"/>
      <c r="N91" s="3"/>
      <c r="O91" s="3"/>
      <c r="P91" s="3" t="s">
        <v>254</v>
      </c>
      <c r="Q91" s="4" t="s">
        <v>254</v>
      </c>
      <c r="S91" s="16"/>
      <c r="T91" s="16"/>
      <c r="V91" s="2">
        <f t="shared" si="2"/>
        <v>90</v>
      </c>
    </row>
    <row r="92" spans="1:22" ht="15.5" x14ac:dyDescent="0.35">
      <c r="A92" s="2">
        <v>88</v>
      </c>
      <c r="B92" s="4" t="s">
        <v>443</v>
      </c>
      <c r="C92" s="4" t="s">
        <v>444</v>
      </c>
      <c r="D92" s="12" t="s">
        <v>252</v>
      </c>
      <c r="E92" s="13" t="s">
        <v>253</v>
      </c>
      <c r="F92" s="15">
        <v>0.96599999999999997</v>
      </c>
      <c r="G92" s="15">
        <v>0.57999999999999996</v>
      </c>
      <c r="H92" s="15">
        <v>0.1106</v>
      </c>
      <c r="I92" s="15">
        <v>4.2359999999999998</v>
      </c>
      <c r="J92" s="15">
        <v>0.88</v>
      </c>
      <c r="K92" s="15"/>
      <c r="L92" s="3"/>
      <c r="M92" s="15"/>
      <c r="N92" s="3"/>
      <c r="O92" s="3"/>
      <c r="P92" s="3" t="s">
        <v>254</v>
      </c>
      <c r="Q92" s="4" t="s">
        <v>254</v>
      </c>
      <c r="R92" s="4" t="s">
        <v>445</v>
      </c>
      <c r="S92" s="16"/>
      <c r="T92" s="16"/>
      <c r="U92" s="2">
        <v>535</v>
      </c>
      <c r="V92" s="2">
        <f t="shared" si="2"/>
        <v>91</v>
      </c>
    </row>
    <row r="93" spans="1:22" ht="15.5" x14ac:dyDescent="0.35">
      <c r="A93" s="2">
        <v>89</v>
      </c>
      <c r="B93" s="4" t="s">
        <v>446</v>
      </c>
      <c r="C93" s="4" t="s">
        <v>447</v>
      </c>
      <c r="D93" s="12" t="s">
        <v>252</v>
      </c>
      <c r="E93" s="13" t="s">
        <v>253</v>
      </c>
      <c r="F93" s="15">
        <v>1.05</v>
      </c>
      <c r="G93" s="15">
        <v>0.63</v>
      </c>
      <c r="H93" s="15">
        <v>0.19259999999999999</v>
      </c>
      <c r="I93" s="15">
        <v>2.2530000000000001</v>
      </c>
      <c r="J93" s="15">
        <v>0.88</v>
      </c>
      <c r="K93" s="15"/>
      <c r="L93" s="3"/>
      <c r="M93" s="15"/>
      <c r="N93" s="3"/>
      <c r="O93" s="3"/>
      <c r="P93" s="3" t="s">
        <v>254</v>
      </c>
      <c r="Q93" s="4" t="s">
        <v>267</v>
      </c>
      <c r="R93" s="4" t="s">
        <v>448</v>
      </c>
      <c r="S93" s="16"/>
      <c r="T93" s="16"/>
      <c r="V93" s="2">
        <f t="shared" si="2"/>
        <v>92</v>
      </c>
    </row>
    <row r="94" spans="1:22" ht="15.5" x14ac:dyDescent="0.35">
      <c r="A94" s="2">
        <v>90</v>
      </c>
      <c r="B94" s="4" t="s">
        <v>449</v>
      </c>
      <c r="C94" s="4" t="s">
        <v>450</v>
      </c>
      <c r="D94" s="12" t="s">
        <v>252</v>
      </c>
      <c r="E94" s="13" t="s">
        <v>253</v>
      </c>
      <c r="F94" s="15">
        <v>0.95699999999999996</v>
      </c>
      <c r="G94" s="15">
        <v>0.68</v>
      </c>
      <c r="H94" s="15">
        <v>0.32200000000000001</v>
      </c>
      <c r="I94" s="15">
        <v>1.518</v>
      </c>
      <c r="J94" s="15">
        <v>0.88</v>
      </c>
      <c r="K94" s="15"/>
      <c r="L94" s="3"/>
      <c r="M94" s="15"/>
      <c r="N94" s="3"/>
      <c r="O94" s="3"/>
      <c r="P94" s="3" t="s">
        <v>254</v>
      </c>
      <c r="Q94" s="4" t="s">
        <v>267</v>
      </c>
      <c r="S94" s="16"/>
      <c r="T94" s="16"/>
      <c r="V94" s="2">
        <f t="shared" si="2"/>
        <v>93</v>
      </c>
    </row>
    <row r="95" spans="1:22" ht="15.5" x14ac:dyDescent="0.35">
      <c r="A95" s="2">
        <v>91</v>
      </c>
      <c r="B95" s="4" t="s">
        <v>451</v>
      </c>
      <c r="C95" s="4" t="s">
        <v>452</v>
      </c>
      <c r="D95" s="12" t="s">
        <v>259</v>
      </c>
      <c r="E95" s="13" t="s">
        <v>260</v>
      </c>
      <c r="F95" s="15">
        <v>1.1299999999999999</v>
      </c>
      <c r="G95" s="15">
        <v>0.52</v>
      </c>
      <c r="H95" s="15">
        <v>0.34589999999999999</v>
      </c>
      <c r="I95" s="15">
        <v>2.1459999999999999</v>
      </c>
      <c r="J95" s="15">
        <v>0.88</v>
      </c>
      <c r="K95" s="15"/>
      <c r="L95" s="3"/>
      <c r="M95" s="15"/>
      <c r="N95" s="3"/>
      <c r="O95" s="3"/>
      <c r="P95" s="3" t="s">
        <v>254</v>
      </c>
      <c r="Q95" s="4" t="s">
        <v>254</v>
      </c>
      <c r="S95" s="16"/>
      <c r="T95" s="16"/>
      <c r="V95" s="2">
        <f t="shared" si="2"/>
        <v>94</v>
      </c>
    </row>
    <row r="96" spans="1:22" ht="15.5" x14ac:dyDescent="0.35">
      <c r="A96" s="2">
        <v>92</v>
      </c>
      <c r="B96" s="4" t="s">
        <v>453</v>
      </c>
      <c r="C96" s="4" t="s">
        <v>454</v>
      </c>
      <c r="D96" s="12" t="s">
        <v>259</v>
      </c>
      <c r="E96" s="13" t="s">
        <v>260</v>
      </c>
      <c r="F96" s="15">
        <v>0.54300000000000004</v>
      </c>
      <c r="G96" s="15">
        <v>0.25</v>
      </c>
      <c r="H96" s="15">
        <v>0.16400000000000001</v>
      </c>
      <c r="I96" s="15">
        <v>6.6689999999999996</v>
      </c>
      <c r="J96" s="15">
        <v>0.88</v>
      </c>
      <c r="K96" s="15"/>
      <c r="L96" s="3"/>
      <c r="M96" s="15"/>
      <c r="N96" s="3"/>
      <c r="O96" s="3"/>
      <c r="P96" s="3" t="s">
        <v>254</v>
      </c>
      <c r="Q96" s="4" t="s">
        <v>267</v>
      </c>
      <c r="S96" s="16"/>
      <c r="T96" s="16"/>
      <c r="V96" s="2">
        <f t="shared" si="2"/>
        <v>95</v>
      </c>
    </row>
    <row r="97" spans="1:22" ht="15.5" x14ac:dyDescent="0.35">
      <c r="A97" s="2">
        <v>93</v>
      </c>
      <c r="B97" s="4" t="s">
        <v>455</v>
      </c>
      <c r="C97" s="4" t="s">
        <v>456</v>
      </c>
      <c r="D97" s="12" t="s">
        <v>259</v>
      </c>
      <c r="E97" s="13" t="s">
        <v>260</v>
      </c>
      <c r="F97" s="15">
        <v>0.45600000000000002</v>
      </c>
      <c r="G97" s="15">
        <v>0.21</v>
      </c>
      <c r="H97" s="15">
        <v>0.13730000000000001</v>
      </c>
      <c r="I97" s="15">
        <v>9.3659999999999997</v>
      </c>
      <c r="J97" s="15">
        <v>0.88</v>
      </c>
      <c r="K97" s="15"/>
      <c r="L97" s="3"/>
      <c r="M97" s="15"/>
      <c r="N97" s="3"/>
      <c r="O97" s="3"/>
      <c r="P97" s="3" t="s">
        <v>254</v>
      </c>
      <c r="Q97" s="4" t="s">
        <v>254</v>
      </c>
      <c r="S97" s="16"/>
      <c r="T97" s="16"/>
      <c r="V97" s="2">
        <f t="shared" si="2"/>
        <v>96</v>
      </c>
    </row>
    <row r="98" spans="1:22" ht="15.5" x14ac:dyDescent="0.35">
      <c r="A98" s="2">
        <v>94</v>
      </c>
      <c r="B98" s="4" t="s">
        <v>457</v>
      </c>
      <c r="C98" s="4" t="s">
        <v>458</v>
      </c>
      <c r="D98" s="12" t="s">
        <v>259</v>
      </c>
      <c r="E98" s="13" t="s">
        <v>260</v>
      </c>
      <c r="F98" s="15">
        <v>0.76</v>
      </c>
      <c r="G98" s="15">
        <v>0.35499999999999998</v>
      </c>
      <c r="H98" s="15">
        <v>0.38700000000000001</v>
      </c>
      <c r="I98" s="15">
        <v>2.0110000000000001</v>
      </c>
      <c r="J98" s="15">
        <v>0.88</v>
      </c>
      <c r="K98" s="15"/>
      <c r="L98" s="3"/>
      <c r="M98" s="15"/>
      <c r="N98" s="3"/>
      <c r="O98" s="3"/>
      <c r="P98" s="3" t="s">
        <v>254</v>
      </c>
      <c r="Q98" s="4" t="s">
        <v>254</v>
      </c>
      <c r="S98" s="16"/>
      <c r="T98" s="16"/>
      <c r="V98" s="2">
        <f t="shared" si="2"/>
        <v>97</v>
      </c>
    </row>
    <row r="99" spans="1:22" ht="15.5" x14ac:dyDescent="0.35">
      <c r="A99" s="2">
        <v>95</v>
      </c>
      <c r="B99" s="4" t="s">
        <v>459</v>
      </c>
      <c r="C99" s="4" t="s">
        <v>460</v>
      </c>
      <c r="D99" s="12" t="s">
        <v>259</v>
      </c>
      <c r="E99" s="13" t="s">
        <v>260</v>
      </c>
      <c r="F99" s="15">
        <v>0.85</v>
      </c>
      <c r="G99" s="15">
        <v>0.51</v>
      </c>
      <c r="H99" s="15">
        <v>0.43430000000000002</v>
      </c>
      <c r="I99" s="15">
        <v>1.3859999999999999</v>
      </c>
      <c r="J99" s="15">
        <v>0.88</v>
      </c>
      <c r="K99" s="15"/>
      <c r="L99" s="3"/>
      <c r="M99" s="15"/>
      <c r="N99" s="3"/>
      <c r="O99" s="3"/>
      <c r="P99" s="3" t="s">
        <v>254</v>
      </c>
      <c r="Q99" s="4" t="s">
        <v>254</v>
      </c>
      <c r="S99" s="16"/>
      <c r="T99" s="16"/>
      <c r="V99" s="2">
        <f t="shared" si="2"/>
        <v>98</v>
      </c>
    </row>
    <row r="100" spans="1:22" ht="15.5" x14ac:dyDescent="0.35">
      <c r="A100" s="2">
        <v>96</v>
      </c>
      <c r="B100" s="4" t="s">
        <v>461</v>
      </c>
      <c r="C100" s="2" t="s">
        <v>363</v>
      </c>
      <c r="D100" s="18" t="s">
        <v>461</v>
      </c>
      <c r="E100" s="17" t="s">
        <v>363</v>
      </c>
      <c r="F100" s="15">
        <v>1.014</v>
      </c>
      <c r="G100" s="15">
        <v>0.72</v>
      </c>
      <c r="H100" s="15">
        <v>0.53280000000000005</v>
      </c>
      <c r="I100" s="15">
        <v>0.71499999999999997</v>
      </c>
      <c r="J100" s="15">
        <v>0.88</v>
      </c>
      <c r="K100" s="15"/>
      <c r="L100" s="3"/>
      <c r="M100" s="15"/>
      <c r="N100" s="3"/>
      <c r="O100" s="3"/>
      <c r="P100" s="3" t="s">
        <v>254</v>
      </c>
      <c r="Q100" s="4" t="s">
        <v>254</v>
      </c>
      <c r="S100" s="16">
        <v>75</v>
      </c>
      <c r="T100" s="16"/>
      <c r="V100" s="2">
        <f t="shared" ref="V100:V131" si="3">ROW()-1</f>
        <v>99</v>
      </c>
    </row>
    <row r="101" spans="1:22" ht="15.5" x14ac:dyDescent="0.35">
      <c r="A101" s="2">
        <v>97</v>
      </c>
      <c r="B101" s="4" t="s">
        <v>462</v>
      </c>
      <c r="C101" s="4" t="s">
        <v>463</v>
      </c>
      <c r="D101" s="12" t="s">
        <v>29</v>
      </c>
      <c r="E101" s="13" t="s">
        <v>269</v>
      </c>
      <c r="F101" s="15">
        <v>1.006</v>
      </c>
      <c r="G101" s="15">
        <v>1.46</v>
      </c>
      <c r="H101" s="15">
        <v>0.246</v>
      </c>
      <c r="I101" s="15">
        <v>0.9</v>
      </c>
      <c r="J101" s="15">
        <v>1.04</v>
      </c>
      <c r="K101" s="15"/>
      <c r="L101" s="3"/>
      <c r="M101" s="15"/>
      <c r="N101" s="3"/>
      <c r="O101" s="3"/>
      <c r="P101" s="3" t="s">
        <v>254</v>
      </c>
      <c r="Q101" s="4" t="s">
        <v>254</v>
      </c>
      <c r="S101" s="16"/>
      <c r="T101" s="16"/>
      <c r="V101" s="2">
        <f t="shared" si="3"/>
        <v>100</v>
      </c>
    </row>
    <row r="102" spans="1:22" ht="15.5" x14ac:dyDescent="0.35">
      <c r="A102" s="2">
        <v>98</v>
      </c>
      <c r="B102" s="4" t="s">
        <v>464</v>
      </c>
      <c r="C102" s="4" t="s">
        <v>465</v>
      </c>
      <c r="D102" s="12" t="s">
        <v>69</v>
      </c>
      <c r="E102" s="13" t="s">
        <v>306</v>
      </c>
      <c r="F102" s="15">
        <v>0.99</v>
      </c>
      <c r="G102" s="15">
        <v>0.99</v>
      </c>
      <c r="H102" s="15">
        <v>0.23280000000000001</v>
      </c>
      <c r="I102" s="15">
        <v>1.339</v>
      </c>
      <c r="J102" s="15">
        <v>1</v>
      </c>
      <c r="K102" s="15"/>
      <c r="L102" s="3"/>
      <c r="M102" s="15"/>
      <c r="N102" s="3"/>
      <c r="O102" s="3"/>
      <c r="P102" s="3" t="s">
        <v>254</v>
      </c>
      <c r="Q102" s="4" t="s">
        <v>254</v>
      </c>
      <c r="S102" s="16"/>
      <c r="T102" s="16"/>
      <c r="V102" s="2">
        <f t="shared" si="3"/>
        <v>101</v>
      </c>
    </row>
    <row r="103" spans="1:22" ht="15.5" x14ac:dyDescent="0.35">
      <c r="A103" s="2">
        <v>99</v>
      </c>
      <c r="B103" s="4" t="s">
        <v>69</v>
      </c>
      <c r="C103" s="4" t="s">
        <v>306</v>
      </c>
      <c r="D103" s="12" t="s">
        <v>69</v>
      </c>
      <c r="E103" s="13" t="s">
        <v>306</v>
      </c>
      <c r="F103" s="15">
        <v>1</v>
      </c>
      <c r="G103" s="15">
        <v>1</v>
      </c>
      <c r="H103" s="15">
        <v>0.2485</v>
      </c>
      <c r="I103" s="15">
        <v>1.25</v>
      </c>
      <c r="J103" s="15">
        <v>1</v>
      </c>
      <c r="K103" s="15">
        <v>126.26</v>
      </c>
      <c r="L103" s="3">
        <v>1.7900000000000001E-5</v>
      </c>
      <c r="M103" s="15">
        <v>1.04</v>
      </c>
      <c r="N103" s="3">
        <v>2.5659999999999999E-2</v>
      </c>
      <c r="O103" s="3"/>
      <c r="P103" s="3" t="s">
        <v>254</v>
      </c>
      <c r="Q103" s="4" t="s">
        <v>254</v>
      </c>
      <c r="S103" s="16">
        <v>93</v>
      </c>
      <c r="T103" s="16"/>
      <c r="V103" s="2">
        <f t="shared" si="3"/>
        <v>102</v>
      </c>
    </row>
    <row r="104" spans="1:22" ht="15.5" x14ac:dyDescent="0.35">
      <c r="A104" s="2">
        <v>100</v>
      </c>
      <c r="B104" s="4" t="s">
        <v>466</v>
      </c>
      <c r="C104" s="4" t="s">
        <v>467</v>
      </c>
      <c r="D104" s="12" t="s">
        <v>263</v>
      </c>
      <c r="E104" s="13" t="s">
        <v>264</v>
      </c>
      <c r="F104" s="15">
        <v>1.042</v>
      </c>
      <c r="G104" s="15">
        <v>0.74</v>
      </c>
      <c r="H104" s="15">
        <v>0.1933</v>
      </c>
      <c r="I104" s="15">
        <v>2.052</v>
      </c>
      <c r="J104" s="15">
        <v>0.94099999999999995</v>
      </c>
      <c r="K104" s="15">
        <v>431</v>
      </c>
      <c r="L104" s="3"/>
      <c r="M104" s="15">
        <v>0.80659999999999998</v>
      </c>
      <c r="N104" s="3">
        <v>1.32E-2</v>
      </c>
      <c r="O104" s="3"/>
      <c r="P104" s="3" t="s">
        <v>254</v>
      </c>
      <c r="Q104" s="4" t="s">
        <v>254</v>
      </c>
      <c r="S104" s="16"/>
      <c r="T104" s="16"/>
      <c r="V104" s="2">
        <f t="shared" si="3"/>
        <v>103</v>
      </c>
    </row>
    <row r="105" spans="1:22" ht="15.5" x14ac:dyDescent="0.35">
      <c r="A105" s="2">
        <v>101</v>
      </c>
      <c r="B105" s="4" t="s">
        <v>468</v>
      </c>
      <c r="C105" s="4" t="s">
        <v>469</v>
      </c>
      <c r="D105" s="12" t="s">
        <v>259</v>
      </c>
      <c r="E105" s="13" t="s">
        <v>260</v>
      </c>
      <c r="F105" s="15">
        <v>1.0429999999999999</v>
      </c>
      <c r="G105" s="15">
        <v>0.48</v>
      </c>
      <c r="H105" s="15">
        <v>0.1797</v>
      </c>
      <c r="I105" s="15">
        <v>3.1680000000000001</v>
      </c>
      <c r="J105" s="15">
        <v>0.88</v>
      </c>
      <c r="K105" s="15"/>
      <c r="L105" s="3"/>
      <c r="M105" s="15"/>
      <c r="N105" s="3"/>
      <c r="O105" s="3"/>
      <c r="P105" s="3" t="s">
        <v>254</v>
      </c>
      <c r="Q105" s="4" t="s">
        <v>267</v>
      </c>
      <c r="S105" s="16"/>
      <c r="T105" s="16"/>
      <c r="V105" s="2">
        <f t="shared" si="3"/>
        <v>104</v>
      </c>
    </row>
    <row r="106" spans="1:22" ht="15.5" x14ac:dyDescent="0.35">
      <c r="A106" s="2">
        <v>102</v>
      </c>
      <c r="B106" s="4" t="s">
        <v>470</v>
      </c>
      <c r="C106" s="4" t="s">
        <v>471</v>
      </c>
      <c r="D106" s="12" t="s">
        <v>252</v>
      </c>
      <c r="E106" s="13" t="s">
        <v>253</v>
      </c>
      <c r="F106" s="15">
        <v>1.016</v>
      </c>
      <c r="G106" s="15">
        <v>0.61</v>
      </c>
      <c r="H106" s="15">
        <v>0.16320000000000001</v>
      </c>
      <c r="I106" s="15">
        <v>2.92</v>
      </c>
      <c r="J106" s="15">
        <v>0.88</v>
      </c>
      <c r="K106" s="15"/>
      <c r="L106" s="3"/>
      <c r="M106" s="15"/>
      <c r="N106" s="3"/>
      <c r="O106" s="3"/>
      <c r="P106" s="3" t="s">
        <v>254</v>
      </c>
      <c r="Q106" s="4" t="s">
        <v>267</v>
      </c>
      <c r="S106" s="16"/>
      <c r="T106" s="16"/>
      <c r="V106" s="2">
        <f t="shared" si="3"/>
        <v>105</v>
      </c>
    </row>
    <row r="107" spans="1:22" ht="15.5" x14ac:dyDescent="0.35">
      <c r="A107" s="2">
        <v>103</v>
      </c>
      <c r="B107" s="4" t="s">
        <v>74</v>
      </c>
      <c r="C107" s="4" t="s">
        <v>472</v>
      </c>
      <c r="D107" s="12" t="s">
        <v>263</v>
      </c>
      <c r="E107" s="13" t="s">
        <v>264</v>
      </c>
      <c r="F107" s="15">
        <v>1</v>
      </c>
      <c r="G107" s="15">
        <v>0.71</v>
      </c>
      <c r="H107" s="15">
        <v>0.20880000000000001</v>
      </c>
      <c r="I107" s="15">
        <v>1.964</v>
      </c>
      <c r="J107" s="15">
        <v>0.94099999999999995</v>
      </c>
      <c r="K107" s="15">
        <v>309.57</v>
      </c>
      <c r="L107" s="3">
        <v>1.4980000000000001E-5</v>
      </c>
      <c r="M107" s="15">
        <v>0.87949999999999995</v>
      </c>
      <c r="N107" s="3">
        <v>1.7299999999999999E-2</v>
      </c>
      <c r="O107" s="3"/>
      <c r="P107" s="3" t="s">
        <v>254</v>
      </c>
      <c r="Q107" s="4" t="s">
        <v>254</v>
      </c>
      <c r="S107" s="16"/>
      <c r="T107" s="16"/>
      <c r="V107" s="2">
        <f t="shared" si="3"/>
        <v>106</v>
      </c>
    </row>
    <row r="108" spans="1:22" ht="15.5" x14ac:dyDescent="0.35">
      <c r="A108" s="2">
        <v>104</v>
      </c>
      <c r="B108" s="4" t="s">
        <v>473</v>
      </c>
      <c r="C108" s="4" t="s">
        <v>402</v>
      </c>
      <c r="D108" s="12" t="s">
        <v>259</v>
      </c>
      <c r="E108" s="13" t="s">
        <v>260</v>
      </c>
      <c r="F108" s="15">
        <v>0.36899999999999999</v>
      </c>
      <c r="G108" s="15">
        <v>0.17</v>
      </c>
      <c r="H108" s="15">
        <v>0.185</v>
      </c>
      <c r="I108" s="15">
        <v>8.3970000000000002</v>
      </c>
      <c r="J108" s="15">
        <v>0.88</v>
      </c>
      <c r="K108" s="15"/>
      <c r="L108" s="3"/>
      <c r="M108" s="15"/>
      <c r="N108" s="3"/>
      <c r="O108" s="3"/>
      <c r="P108" s="3" t="s">
        <v>254</v>
      </c>
      <c r="Q108" s="4" t="s">
        <v>254</v>
      </c>
      <c r="S108" s="16"/>
      <c r="T108" s="16"/>
      <c r="V108" s="2">
        <f t="shared" si="3"/>
        <v>107</v>
      </c>
    </row>
    <row r="109" spans="1:22" ht="15.5" x14ac:dyDescent="0.35">
      <c r="A109" s="2">
        <v>105</v>
      </c>
      <c r="B109" s="4" t="s">
        <v>64</v>
      </c>
      <c r="C109" s="4" t="s">
        <v>474</v>
      </c>
      <c r="D109" s="12" t="s">
        <v>69</v>
      </c>
      <c r="E109" s="13" t="s">
        <v>306</v>
      </c>
      <c r="F109" s="15">
        <v>1</v>
      </c>
      <c r="G109" s="15">
        <v>1</v>
      </c>
      <c r="H109" s="15">
        <v>0.21929999999999999</v>
      </c>
      <c r="I109" s="15">
        <v>1.427</v>
      </c>
      <c r="J109" s="15">
        <v>1</v>
      </c>
      <c r="K109" s="15">
        <v>154.58099999999999</v>
      </c>
      <c r="L109" s="3">
        <v>2.05E-5</v>
      </c>
      <c r="M109" s="15">
        <v>0.91959999999999997</v>
      </c>
      <c r="N109" s="3">
        <v>2.615E-2</v>
      </c>
      <c r="O109" s="3"/>
      <c r="P109" s="3" t="s">
        <v>254</v>
      </c>
      <c r="Q109" s="4" t="s">
        <v>254</v>
      </c>
      <c r="S109" s="16">
        <v>93</v>
      </c>
      <c r="T109" s="16"/>
      <c r="V109" s="2">
        <f t="shared" si="3"/>
        <v>108</v>
      </c>
    </row>
    <row r="110" spans="1:22" ht="15.5" x14ac:dyDescent="0.35">
      <c r="A110" s="2">
        <v>106</v>
      </c>
      <c r="B110" s="4" t="s">
        <v>475</v>
      </c>
      <c r="C110" s="4" t="s">
        <v>476</v>
      </c>
      <c r="D110" s="12" t="s">
        <v>252</v>
      </c>
      <c r="E110" s="13" t="s">
        <v>253</v>
      </c>
      <c r="F110" s="15">
        <v>1.05</v>
      </c>
      <c r="G110" s="15">
        <v>0.63</v>
      </c>
      <c r="H110" s="15">
        <v>0.19170000000000001</v>
      </c>
      <c r="I110" s="15">
        <v>2.4060000000000001</v>
      </c>
      <c r="J110" s="15">
        <v>0.94099999999999995</v>
      </c>
      <c r="K110" s="15"/>
      <c r="L110" s="3"/>
      <c r="M110" s="15"/>
      <c r="N110" s="3"/>
      <c r="O110" s="3"/>
      <c r="P110" s="3" t="s">
        <v>254</v>
      </c>
      <c r="Q110" s="4" t="s">
        <v>254</v>
      </c>
      <c r="S110" s="16"/>
      <c r="T110" s="16"/>
      <c r="V110" s="2">
        <f t="shared" si="3"/>
        <v>109</v>
      </c>
    </row>
    <row r="111" spans="1:22" ht="15.5" x14ac:dyDescent="0.35">
      <c r="A111" s="2">
        <v>107</v>
      </c>
      <c r="B111" s="4" t="s">
        <v>477</v>
      </c>
      <c r="C111" s="4" t="s">
        <v>478</v>
      </c>
      <c r="D111" s="12" t="s">
        <v>69</v>
      </c>
      <c r="E111" s="13" t="s">
        <v>306</v>
      </c>
      <c r="F111" s="15">
        <v>0.46600000000000003</v>
      </c>
      <c r="G111" s="15">
        <v>0.46600000000000003</v>
      </c>
      <c r="H111" s="15">
        <v>0.3</v>
      </c>
      <c r="I111" s="15">
        <v>2.1440000000000001</v>
      </c>
      <c r="J111" s="15">
        <v>0.94099999999999995</v>
      </c>
      <c r="K111" s="15"/>
      <c r="L111" s="3"/>
      <c r="M111" s="15"/>
      <c r="N111" s="3"/>
      <c r="O111" s="3"/>
      <c r="P111" s="3" t="s">
        <v>254</v>
      </c>
      <c r="Q111" s="4" t="s">
        <v>254</v>
      </c>
      <c r="S111" s="16"/>
      <c r="T111" s="16"/>
      <c r="V111" s="2">
        <f t="shared" si="3"/>
        <v>110</v>
      </c>
    </row>
    <row r="112" spans="1:22" ht="15.5" x14ac:dyDescent="0.35">
      <c r="A112" s="2">
        <v>108</v>
      </c>
      <c r="B112" s="4" t="s">
        <v>479</v>
      </c>
      <c r="C112" s="4" t="s">
        <v>480</v>
      </c>
      <c r="D112" s="12" t="s">
        <v>259</v>
      </c>
      <c r="E112" s="13" t="s">
        <v>260</v>
      </c>
      <c r="F112" s="15">
        <v>0.56499999999999995</v>
      </c>
      <c r="G112" s="15">
        <v>0.26</v>
      </c>
      <c r="H112" s="15">
        <v>0.38</v>
      </c>
      <c r="I112" s="15">
        <v>2.8159999999999998</v>
      </c>
      <c r="J112" s="15">
        <v>0.88</v>
      </c>
      <c r="K112" s="15"/>
      <c r="L112" s="3"/>
      <c r="M112" s="15"/>
      <c r="N112" s="3"/>
      <c r="O112" s="3"/>
      <c r="P112" s="3" t="s">
        <v>254</v>
      </c>
      <c r="Q112" s="4" t="s">
        <v>254</v>
      </c>
      <c r="S112" s="16"/>
      <c r="T112" s="16"/>
      <c r="V112" s="2">
        <f t="shared" si="3"/>
        <v>111</v>
      </c>
    </row>
    <row r="113" spans="1:22" ht="15.5" x14ac:dyDescent="0.35">
      <c r="A113" s="2">
        <v>109</v>
      </c>
      <c r="B113" s="4" t="s">
        <v>481</v>
      </c>
      <c r="C113" s="4" t="s">
        <v>482</v>
      </c>
      <c r="D113" s="12" t="s">
        <v>259</v>
      </c>
      <c r="E113" s="13" t="s">
        <v>260</v>
      </c>
      <c r="F113" s="15">
        <v>0.45600000000000002</v>
      </c>
      <c r="G113" s="15">
        <v>0.21</v>
      </c>
      <c r="H113" s="15">
        <v>0.39800000000000002</v>
      </c>
      <c r="I113" s="15">
        <v>3.2189999999999999</v>
      </c>
      <c r="J113" s="15">
        <v>0.88</v>
      </c>
      <c r="K113" s="15"/>
      <c r="L113" s="3"/>
      <c r="M113" s="15"/>
      <c r="N113" s="3"/>
      <c r="O113" s="3"/>
      <c r="P113" s="3" t="s">
        <v>254</v>
      </c>
      <c r="Q113" s="4" t="s">
        <v>254</v>
      </c>
      <c r="S113" s="16"/>
      <c r="T113" s="16"/>
      <c r="V113" s="2">
        <f t="shared" si="3"/>
        <v>112</v>
      </c>
    </row>
    <row r="114" spans="1:22" ht="15.5" x14ac:dyDescent="0.35">
      <c r="A114" s="2">
        <v>110</v>
      </c>
      <c r="B114" s="4" t="s">
        <v>483</v>
      </c>
      <c r="C114" s="4" t="s">
        <v>484</v>
      </c>
      <c r="D114" s="12" t="s">
        <v>259</v>
      </c>
      <c r="E114" s="13" t="s">
        <v>260</v>
      </c>
      <c r="F114" s="15">
        <v>0.84699999999999998</v>
      </c>
      <c r="G114" s="15">
        <v>0.39</v>
      </c>
      <c r="H114" s="15">
        <v>0.15140000000000001</v>
      </c>
      <c r="I114" s="15">
        <v>4.5709999999999997</v>
      </c>
      <c r="J114" s="15">
        <v>0.88</v>
      </c>
      <c r="K114" s="15"/>
      <c r="L114" s="3"/>
      <c r="M114" s="15"/>
      <c r="N114" s="3"/>
      <c r="O114" s="3"/>
      <c r="P114" s="3" t="s">
        <v>254</v>
      </c>
      <c r="Q114" s="4" t="s">
        <v>267</v>
      </c>
      <c r="S114" s="16"/>
      <c r="T114" s="16"/>
      <c r="V114" s="2">
        <f t="shared" si="3"/>
        <v>113</v>
      </c>
    </row>
    <row r="115" spans="1:22" ht="15.5" x14ac:dyDescent="0.35">
      <c r="A115" s="2">
        <v>111</v>
      </c>
      <c r="B115" s="4" t="s">
        <v>485</v>
      </c>
      <c r="C115" s="4" t="s">
        <v>486</v>
      </c>
      <c r="D115" s="12" t="s">
        <v>259</v>
      </c>
      <c r="E115" s="13" t="s">
        <v>260</v>
      </c>
      <c r="F115" s="15">
        <v>0.36899999999999999</v>
      </c>
      <c r="G115" s="15">
        <v>0.17399999999999999</v>
      </c>
      <c r="H115" s="15">
        <v>0.19400000000000001</v>
      </c>
      <c r="I115" s="15">
        <v>8.3879999999999999</v>
      </c>
      <c r="J115" s="15">
        <v>0.88</v>
      </c>
      <c r="K115" s="15"/>
      <c r="L115" s="3"/>
      <c r="M115" s="15"/>
      <c r="N115" s="3"/>
      <c r="O115" s="3"/>
      <c r="P115" s="3" t="s">
        <v>254</v>
      </c>
      <c r="Q115" s="4" t="s">
        <v>267</v>
      </c>
      <c r="S115" s="16"/>
      <c r="T115" s="16"/>
      <c r="V115" s="2">
        <f t="shared" si="3"/>
        <v>114</v>
      </c>
    </row>
    <row r="116" spans="1:22" ht="15.5" x14ac:dyDescent="0.35">
      <c r="A116" s="2">
        <v>112</v>
      </c>
      <c r="B116" s="4" t="s">
        <v>487</v>
      </c>
      <c r="C116" s="4" t="s">
        <v>488</v>
      </c>
      <c r="D116" s="12" t="s">
        <v>259</v>
      </c>
      <c r="E116" s="13" t="s">
        <v>260</v>
      </c>
      <c r="F116" s="15">
        <v>0.95599999999999996</v>
      </c>
      <c r="G116" s="15">
        <v>0.44</v>
      </c>
      <c r="H116" s="15">
        <v>0.1394</v>
      </c>
      <c r="I116" s="15">
        <v>4.4180000000000001</v>
      </c>
      <c r="J116" s="15">
        <v>0.88</v>
      </c>
      <c r="K116" s="15"/>
      <c r="L116" s="3"/>
      <c r="M116" s="15"/>
      <c r="N116" s="3"/>
      <c r="O116" s="3"/>
      <c r="P116" s="3" t="s">
        <v>254</v>
      </c>
      <c r="Q116" s="4" t="s">
        <v>267</v>
      </c>
      <c r="S116" s="16"/>
      <c r="T116" s="16"/>
      <c r="V116" s="2">
        <f t="shared" si="3"/>
        <v>115</v>
      </c>
    </row>
    <row r="117" spans="1:22" ht="15.5" x14ac:dyDescent="0.35">
      <c r="A117" s="2">
        <v>113</v>
      </c>
      <c r="B117" s="4" t="s">
        <v>489</v>
      </c>
      <c r="C117" s="4" t="s">
        <v>490</v>
      </c>
      <c r="D117" s="12" t="s">
        <v>263</v>
      </c>
      <c r="E117" s="13" t="s">
        <v>264</v>
      </c>
      <c r="F117" s="15">
        <v>1.07</v>
      </c>
      <c r="G117" s="15">
        <v>0.76</v>
      </c>
      <c r="H117" s="15">
        <v>0.2374</v>
      </c>
      <c r="I117" s="15">
        <v>1.5169999999999999</v>
      </c>
      <c r="J117" s="15">
        <v>0.94099999999999995</v>
      </c>
      <c r="K117" s="15"/>
      <c r="L117" s="3"/>
      <c r="M117" s="15"/>
      <c r="N117" s="3"/>
      <c r="O117" s="3"/>
      <c r="P117" s="3" t="s">
        <v>254</v>
      </c>
      <c r="Q117" s="4" t="s">
        <v>267</v>
      </c>
      <c r="S117" s="16"/>
      <c r="T117" s="16"/>
      <c r="V117" s="2">
        <f t="shared" si="3"/>
        <v>116</v>
      </c>
    </row>
    <row r="118" spans="1:22" ht="15.5" x14ac:dyDescent="0.35">
      <c r="A118" s="2">
        <v>114</v>
      </c>
      <c r="B118" s="4" t="s">
        <v>491</v>
      </c>
      <c r="C118" s="4" t="s">
        <v>492</v>
      </c>
      <c r="D118" s="12" t="s">
        <v>259</v>
      </c>
      <c r="E118" s="13" t="s">
        <v>260</v>
      </c>
      <c r="F118" s="15">
        <v>0.78200000000000003</v>
      </c>
      <c r="G118" s="15">
        <v>0.36</v>
      </c>
      <c r="H118" s="15">
        <v>0.13239999999999999</v>
      </c>
      <c r="I118" s="15">
        <v>6.843</v>
      </c>
      <c r="J118" s="15">
        <v>0.88</v>
      </c>
      <c r="K118" s="15"/>
      <c r="L118" s="3"/>
      <c r="M118" s="15"/>
      <c r="N118" s="3"/>
      <c r="O118" s="3"/>
      <c r="P118" s="3" t="s">
        <v>254</v>
      </c>
      <c r="Q118" s="4" t="s">
        <v>267</v>
      </c>
      <c r="S118" s="16"/>
      <c r="T118" s="16"/>
      <c r="V118" s="2">
        <f t="shared" si="3"/>
        <v>117</v>
      </c>
    </row>
    <row r="119" spans="1:22" ht="15.5" x14ac:dyDescent="0.35">
      <c r="A119" s="2">
        <v>115</v>
      </c>
      <c r="B119" s="4" t="s">
        <v>493</v>
      </c>
      <c r="C119" s="4" t="s">
        <v>494</v>
      </c>
      <c r="D119" s="12" t="s">
        <v>259</v>
      </c>
      <c r="E119" s="13" t="s">
        <v>260</v>
      </c>
      <c r="F119" s="15">
        <v>0.65200000000000002</v>
      </c>
      <c r="G119" s="15">
        <v>0.3</v>
      </c>
      <c r="H119" s="15">
        <v>0.161</v>
      </c>
      <c r="I119" s="15">
        <v>5.62</v>
      </c>
      <c r="J119" s="15">
        <v>0.88</v>
      </c>
      <c r="K119" s="15"/>
      <c r="L119" s="3"/>
      <c r="M119" s="15"/>
      <c r="N119" s="3"/>
      <c r="O119" s="3"/>
      <c r="P119" s="3" t="s">
        <v>254</v>
      </c>
      <c r="Q119" s="4" t="s">
        <v>254</v>
      </c>
      <c r="S119" s="16"/>
      <c r="T119" s="16"/>
      <c r="V119" s="2">
        <f t="shared" si="3"/>
        <v>118</v>
      </c>
    </row>
    <row r="120" spans="1:22" ht="15.5" x14ac:dyDescent="0.35">
      <c r="A120" s="2">
        <v>116</v>
      </c>
      <c r="B120" s="4" t="s">
        <v>495</v>
      </c>
      <c r="C120" s="4" t="s">
        <v>496</v>
      </c>
      <c r="D120" s="12" t="s">
        <v>259</v>
      </c>
      <c r="E120" s="13" t="s">
        <v>260</v>
      </c>
      <c r="F120" s="15">
        <v>0.65400000000000003</v>
      </c>
      <c r="G120" s="15">
        <v>0.3</v>
      </c>
      <c r="H120" s="15">
        <v>0.125</v>
      </c>
      <c r="I120" s="15">
        <v>6.1269999999999998</v>
      </c>
      <c r="J120" s="15">
        <v>0.88</v>
      </c>
      <c r="K120" s="15"/>
      <c r="L120" s="3"/>
      <c r="M120" s="15"/>
      <c r="N120" s="3"/>
      <c r="O120" s="3"/>
      <c r="P120" s="3" t="s">
        <v>254</v>
      </c>
      <c r="Q120" s="4" t="s">
        <v>267</v>
      </c>
      <c r="S120" s="16"/>
      <c r="T120" s="16"/>
      <c r="V120" s="2">
        <f t="shared" si="3"/>
        <v>119</v>
      </c>
    </row>
    <row r="121" spans="1:22" ht="15.5" x14ac:dyDescent="0.35">
      <c r="A121" s="2">
        <v>117</v>
      </c>
      <c r="B121" s="4" t="s">
        <v>497</v>
      </c>
      <c r="C121" s="4" t="s">
        <v>498</v>
      </c>
      <c r="D121" s="12" t="s">
        <v>259</v>
      </c>
      <c r="E121" s="13" t="s">
        <v>260</v>
      </c>
      <c r="F121" s="15">
        <v>0.78200000000000003</v>
      </c>
      <c r="G121" s="15">
        <v>0.36</v>
      </c>
      <c r="H121" s="15">
        <v>0.88500000000000001</v>
      </c>
      <c r="I121" s="15">
        <v>1.9670000000000001</v>
      </c>
      <c r="J121" s="15">
        <v>0.88</v>
      </c>
      <c r="K121" s="15">
        <v>369.85</v>
      </c>
      <c r="L121" s="3">
        <v>8.3000000000000002E-6</v>
      </c>
      <c r="M121" s="15">
        <v>1.696</v>
      </c>
      <c r="N121" s="3">
        <v>1.7999999999999999E-2</v>
      </c>
      <c r="O121" s="3"/>
      <c r="P121" s="3" t="s">
        <v>254</v>
      </c>
      <c r="Q121" s="4" t="s">
        <v>254</v>
      </c>
      <c r="S121" s="16">
        <v>34</v>
      </c>
      <c r="T121" s="16"/>
      <c r="V121" s="2">
        <f t="shared" si="3"/>
        <v>120</v>
      </c>
    </row>
    <row r="122" spans="1:22" ht="15.5" x14ac:dyDescent="0.35">
      <c r="A122" s="2">
        <v>118</v>
      </c>
      <c r="B122" s="4" t="s">
        <v>499</v>
      </c>
      <c r="C122" s="4" t="s">
        <v>500</v>
      </c>
      <c r="D122" s="12" t="s">
        <v>259</v>
      </c>
      <c r="E122" s="13" t="s">
        <v>260</v>
      </c>
      <c r="F122" s="15">
        <v>0.89100000000000001</v>
      </c>
      <c r="G122" s="15">
        <v>0.41</v>
      </c>
      <c r="H122" s="15">
        <v>0.35410000000000003</v>
      </c>
      <c r="I122" s="15">
        <v>1.877</v>
      </c>
      <c r="J122" s="15">
        <v>0.88</v>
      </c>
      <c r="K122" s="15"/>
      <c r="L122" s="3"/>
      <c r="M122" s="15"/>
      <c r="N122" s="3"/>
      <c r="O122" s="3"/>
      <c r="P122" s="3" t="s">
        <v>254</v>
      </c>
      <c r="Q122" s="4" t="s">
        <v>254</v>
      </c>
      <c r="R122" s="4" t="s">
        <v>501</v>
      </c>
      <c r="S122" s="16">
        <v>39</v>
      </c>
      <c r="T122" s="16"/>
      <c r="U122" s="2">
        <v>495</v>
      </c>
      <c r="V122" s="2">
        <f t="shared" si="3"/>
        <v>121</v>
      </c>
    </row>
    <row r="123" spans="1:22" ht="15.5" x14ac:dyDescent="0.35">
      <c r="A123" s="2">
        <v>119</v>
      </c>
      <c r="B123" s="4" t="s">
        <v>502</v>
      </c>
      <c r="C123" s="4" t="s">
        <v>503</v>
      </c>
      <c r="D123" s="12" t="s">
        <v>252</v>
      </c>
      <c r="E123" s="13" t="s">
        <v>253</v>
      </c>
      <c r="F123" s="15">
        <v>1</v>
      </c>
      <c r="G123" s="15">
        <v>0.6</v>
      </c>
      <c r="H123" s="15">
        <v>0.31890000000000002</v>
      </c>
      <c r="I123" s="15">
        <v>1.4330000000000001</v>
      </c>
      <c r="J123" s="15">
        <v>0.88</v>
      </c>
      <c r="K123" s="15"/>
      <c r="L123" s="3"/>
      <c r="M123" s="15"/>
      <c r="N123" s="3"/>
      <c r="O123" s="3"/>
      <c r="P123" s="3" t="s">
        <v>254</v>
      </c>
      <c r="Q123" s="4" t="s">
        <v>267</v>
      </c>
      <c r="S123" s="16"/>
      <c r="T123" s="16"/>
      <c r="V123" s="2">
        <f t="shared" si="3"/>
        <v>122</v>
      </c>
    </row>
    <row r="124" spans="1:22" ht="15.5" x14ac:dyDescent="0.35">
      <c r="A124" s="2">
        <v>120</v>
      </c>
      <c r="B124" s="4" t="s">
        <v>504</v>
      </c>
      <c r="C124" s="4" t="s">
        <v>505</v>
      </c>
      <c r="D124" s="12" t="s">
        <v>259</v>
      </c>
      <c r="E124" s="13" t="s">
        <v>260</v>
      </c>
      <c r="F124" s="15">
        <v>0.60799999999999998</v>
      </c>
      <c r="G124" s="15">
        <v>0.28000000000000003</v>
      </c>
      <c r="H124" s="15">
        <v>0.127</v>
      </c>
      <c r="I124" s="15">
        <v>7.58</v>
      </c>
      <c r="J124" s="15">
        <v>0.88</v>
      </c>
      <c r="K124" s="15"/>
      <c r="L124" s="3"/>
      <c r="M124" s="15"/>
      <c r="N124" s="3"/>
      <c r="O124" s="3"/>
      <c r="P124" s="3" t="s">
        <v>254</v>
      </c>
      <c r="Q124" s="4" t="s">
        <v>267</v>
      </c>
      <c r="S124" s="16"/>
      <c r="T124" s="16"/>
      <c r="V124" s="2">
        <f t="shared" si="3"/>
        <v>123</v>
      </c>
    </row>
    <row r="125" spans="1:22" ht="15.5" x14ac:dyDescent="0.35">
      <c r="A125" s="2">
        <v>121</v>
      </c>
      <c r="B125" s="4" t="s">
        <v>506</v>
      </c>
      <c r="C125" s="4" t="s">
        <v>507</v>
      </c>
      <c r="D125" s="12" t="s">
        <v>259</v>
      </c>
      <c r="E125" s="13" t="s">
        <v>260</v>
      </c>
      <c r="F125" s="15">
        <v>0.76</v>
      </c>
      <c r="G125" s="15">
        <v>0.35</v>
      </c>
      <c r="H125" s="15">
        <v>0.1691</v>
      </c>
      <c r="I125" s="15">
        <v>4.6429999999999998</v>
      </c>
      <c r="J125" s="15">
        <v>0.88</v>
      </c>
      <c r="K125" s="15"/>
      <c r="L125" s="3"/>
      <c r="M125" s="15"/>
      <c r="N125" s="3"/>
      <c r="O125" s="3"/>
      <c r="P125" s="3" t="s">
        <v>254</v>
      </c>
      <c r="Q125" s="4" t="s">
        <v>267</v>
      </c>
      <c r="S125" s="16"/>
      <c r="T125" s="16"/>
      <c r="V125" s="2">
        <f t="shared" si="3"/>
        <v>124</v>
      </c>
    </row>
    <row r="126" spans="1:22" ht="15.5" x14ac:dyDescent="0.35">
      <c r="A126" s="2">
        <v>122</v>
      </c>
      <c r="B126" s="4" t="s">
        <v>508</v>
      </c>
      <c r="C126" s="4" t="s">
        <v>509</v>
      </c>
      <c r="D126" s="12" t="s">
        <v>263</v>
      </c>
      <c r="E126" s="13" t="s">
        <v>264</v>
      </c>
      <c r="F126" s="15">
        <v>0.9</v>
      </c>
      <c r="G126" s="15">
        <v>0.69</v>
      </c>
      <c r="H126" s="15">
        <v>0.14879999999999999</v>
      </c>
      <c r="I126" s="15">
        <v>2.8580000000000001</v>
      </c>
      <c r="J126" s="15">
        <v>0.94099999999999995</v>
      </c>
      <c r="K126" s="15">
        <v>430.7</v>
      </c>
      <c r="L126" s="3">
        <v>1.274E-5</v>
      </c>
      <c r="M126" s="15">
        <v>0.62239999999999995</v>
      </c>
      <c r="N126" s="3">
        <v>9.9399999999999992E-3</v>
      </c>
      <c r="O126" s="3"/>
      <c r="P126" s="3" t="s">
        <v>254</v>
      </c>
      <c r="Q126" s="4" t="s">
        <v>254</v>
      </c>
      <c r="S126" s="16">
        <v>65</v>
      </c>
      <c r="T126" s="16"/>
      <c r="V126" s="2">
        <f t="shared" si="3"/>
        <v>125</v>
      </c>
    </row>
    <row r="127" spans="1:22" ht="15.5" x14ac:dyDescent="0.35">
      <c r="A127" s="2">
        <v>123</v>
      </c>
      <c r="B127" s="4" t="s">
        <v>510</v>
      </c>
      <c r="C127" s="4" t="s">
        <v>511</v>
      </c>
      <c r="D127" s="12" t="s">
        <v>259</v>
      </c>
      <c r="E127" s="13" t="s">
        <v>260</v>
      </c>
      <c r="F127" s="15">
        <v>0.56499999999999995</v>
      </c>
      <c r="G127" s="15">
        <v>0.26</v>
      </c>
      <c r="H127" s="15">
        <v>0.15920000000000001</v>
      </c>
      <c r="I127" s="15">
        <v>6.516</v>
      </c>
      <c r="J127" s="15">
        <v>0.88</v>
      </c>
      <c r="K127" s="15"/>
      <c r="L127" s="3"/>
      <c r="M127" s="15"/>
      <c r="N127" s="3"/>
      <c r="O127" s="3"/>
      <c r="P127" s="3" t="s">
        <v>254</v>
      </c>
      <c r="Q127" s="4" t="s">
        <v>267</v>
      </c>
      <c r="S127" s="16"/>
      <c r="T127" s="16"/>
      <c r="V127" s="2">
        <f t="shared" si="3"/>
        <v>126</v>
      </c>
    </row>
    <row r="128" spans="1:22" ht="15.5" x14ac:dyDescent="0.35">
      <c r="A128" s="2">
        <v>124</v>
      </c>
      <c r="B128" s="4" t="s">
        <v>512</v>
      </c>
      <c r="C128" s="4" t="s">
        <v>513</v>
      </c>
      <c r="D128" s="12" t="s">
        <v>259</v>
      </c>
      <c r="E128" s="13" t="s">
        <v>260</v>
      </c>
      <c r="F128" s="15">
        <v>0.84699999999999998</v>
      </c>
      <c r="G128" s="15">
        <v>0.39</v>
      </c>
      <c r="H128" s="15">
        <v>0.15429999999999999</v>
      </c>
      <c r="I128" s="15">
        <v>4.5620000000000003</v>
      </c>
      <c r="J128" s="15">
        <v>0.88</v>
      </c>
      <c r="K128" s="15"/>
      <c r="L128" s="3"/>
      <c r="M128" s="15"/>
      <c r="N128" s="3"/>
      <c r="O128" s="3"/>
      <c r="P128" s="3" t="s">
        <v>254</v>
      </c>
      <c r="Q128" s="4" t="s">
        <v>267</v>
      </c>
      <c r="S128" s="16"/>
      <c r="T128" s="16"/>
      <c r="V128" s="2">
        <f t="shared" si="3"/>
        <v>127</v>
      </c>
    </row>
    <row r="129" spans="1:22" ht="15.5" x14ac:dyDescent="0.35">
      <c r="A129" s="2">
        <v>125</v>
      </c>
      <c r="B129" s="4" t="s">
        <v>514</v>
      </c>
      <c r="C129" s="4" t="s">
        <v>515</v>
      </c>
      <c r="D129" s="12" t="s">
        <v>259</v>
      </c>
      <c r="E129" s="13" t="s">
        <v>260</v>
      </c>
      <c r="F129" s="15">
        <v>0.69499999999999995</v>
      </c>
      <c r="G129" s="15">
        <v>0.32</v>
      </c>
      <c r="H129" s="15">
        <v>0.182</v>
      </c>
      <c r="I129" s="15">
        <v>4.6399999999999997</v>
      </c>
      <c r="J129" s="15">
        <v>0.88</v>
      </c>
      <c r="K129" s="15"/>
      <c r="L129" s="3"/>
      <c r="M129" s="15"/>
      <c r="N129" s="3"/>
      <c r="O129" s="3"/>
      <c r="P129" s="3" t="s">
        <v>254</v>
      </c>
      <c r="Q129" s="4" t="s">
        <v>267</v>
      </c>
      <c r="S129" s="16"/>
      <c r="T129" s="16"/>
      <c r="V129" s="2">
        <f t="shared" si="3"/>
        <v>128</v>
      </c>
    </row>
    <row r="130" spans="1:22" ht="15.5" x14ac:dyDescent="0.35">
      <c r="A130" s="2">
        <v>126</v>
      </c>
      <c r="B130" s="4" t="s">
        <v>516</v>
      </c>
      <c r="C130" s="4" t="s">
        <v>386</v>
      </c>
      <c r="D130" s="12" t="s">
        <v>259</v>
      </c>
      <c r="E130" s="13" t="s">
        <v>260</v>
      </c>
      <c r="F130" s="15">
        <v>0.71699999999999997</v>
      </c>
      <c r="G130" s="15">
        <v>0.33</v>
      </c>
      <c r="H130" s="15">
        <v>0.13569999999999999</v>
      </c>
      <c r="I130" s="15">
        <v>6.1289999999999996</v>
      </c>
      <c r="J130" s="15">
        <v>0.88</v>
      </c>
      <c r="K130" s="15"/>
      <c r="L130" s="3"/>
      <c r="M130" s="15"/>
      <c r="N130" s="3"/>
      <c r="O130" s="3"/>
      <c r="P130" s="3" t="s">
        <v>254</v>
      </c>
      <c r="Q130" s="4" t="s">
        <v>267</v>
      </c>
      <c r="S130" s="16"/>
      <c r="T130" s="16"/>
      <c r="V130" s="2">
        <f t="shared" si="3"/>
        <v>129</v>
      </c>
    </row>
    <row r="131" spans="1:22" ht="15.5" x14ac:dyDescent="0.35">
      <c r="A131" s="2">
        <v>127</v>
      </c>
      <c r="B131" s="4" t="s">
        <v>517</v>
      </c>
      <c r="C131" s="4" t="s">
        <v>518</v>
      </c>
      <c r="D131" s="12" t="s">
        <v>259</v>
      </c>
      <c r="E131" s="13" t="s">
        <v>260</v>
      </c>
      <c r="F131" s="15">
        <v>0.71699999999999997</v>
      </c>
      <c r="G131" s="15">
        <v>0.33</v>
      </c>
      <c r="H131" s="15">
        <v>0.13800000000000001</v>
      </c>
      <c r="I131" s="15">
        <v>6.0430000000000001</v>
      </c>
      <c r="J131" s="15">
        <v>0.88</v>
      </c>
      <c r="K131" s="15"/>
      <c r="L131" s="3"/>
      <c r="M131" s="15"/>
      <c r="N131" s="3"/>
      <c r="O131" s="3"/>
      <c r="P131" s="3" t="s">
        <v>254</v>
      </c>
      <c r="Q131" s="4" t="s">
        <v>267</v>
      </c>
      <c r="S131" s="16"/>
      <c r="T131" s="16"/>
      <c r="V131" s="2">
        <f t="shared" si="3"/>
        <v>130</v>
      </c>
    </row>
    <row r="132" spans="1:22" ht="15.5" x14ac:dyDescent="0.35">
      <c r="A132" s="2">
        <v>128</v>
      </c>
      <c r="B132" s="4" t="s">
        <v>519</v>
      </c>
      <c r="C132" s="4" t="s">
        <v>396</v>
      </c>
      <c r="D132" s="12" t="s">
        <v>259</v>
      </c>
      <c r="E132" s="13" t="s">
        <v>260</v>
      </c>
      <c r="F132" s="15">
        <v>0.434</v>
      </c>
      <c r="G132" s="15">
        <v>0.2</v>
      </c>
      <c r="H132" s="15">
        <v>0.161</v>
      </c>
      <c r="I132" s="15">
        <v>8.36</v>
      </c>
      <c r="J132" s="15">
        <v>0.88</v>
      </c>
      <c r="K132" s="15"/>
      <c r="L132" s="3"/>
      <c r="M132" s="15"/>
      <c r="N132" s="3"/>
      <c r="O132" s="3"/>
      <c r="P132" s="3" t="s">
        <v>254</v>
      </c>
      <c r="Q132" s="4" t="s">
        <v>267</v>
      </c>
      <c r="S132" s="16"/>
      <c r="T132" s="16"/>
      <c r="V132" s="2">
        <f t="shared" ref="V132:V141" si="4">ROW()-1</f>
        <v>131</v>
      </c>
    </row>
    <row r="133" spans="1:22" ht="15.5" x14ac:dyDescent="0.35">
      <c r="A133" s="2">
        <v>129</v>
      </c>
      <c r="B133" s="4" t="s">
        <v>520</v>
      </c>
      <c r="C133" s="4" t="s">
        <v>521</v>
      </c>
      <c r="D133" s="12" t="s">
        <v>259</v>
      </c>
      <c r="E133" s="13" t="s">
        <v>260</v>
      </c>
      <c r="F133" s="15">
        <v>0.13200000000000001</v>
      </c>
      <c r="G133" s="15">
        <v>6.0999999999999999E-2</v>
      </c>
      <c r="H133" s="15">
        <v>0.50800000000000001</v>
      </c>
      <c r="I133" s="15">
        <v>8.8480000000000008</v>
      </c>
      <c r="J133" s="15">
        <v>0.88</v>
      </c>
      <c r="K133" s="15"/>
      <c r="L133" s="3"/>
      <c r="M133" s="15"/>
      <c r="N133" s="3"/>
      <c r="O133" s="3"/>
      <c r="P133" s="3" t="s">
        <v>254</v>
      </c>
      <c r="Q133" s="4" t="s">
        <v>254</v>
      </c>
      <c r="S133" s="16"/>
      <c r="T133" s="16"/>
      <c r="V133" s="2">
        <f t="shared" si="4"/>
        <v>132</v>
      </c>
    </row>
    <row r="134" spans="1:22" ht="15.5" x14ac:dyDescent="0.35">
      <c r="A134" s="2">
        <v>130</v>
      </c>
      <c r="B134" s="4" t="s">
        <v>522</v>
      </c>
      <c r="C134" s="4" t="s">
        <v>523</v>
      </c>
      <c r="D134" s="12" t="s">
        <v>259</v>
      </c>
      <c r="E134" s="13" t="s">
        <v>260</v>
      </c>
      <c r="F134" s="15">
        <v>0.58599999999999997</v>
      </c>
      <c r="G134" s="15">
        <v>0.27</v>
      </c>
      <c r="H134" s="15">
        <v>0.12</v>
      </c>
      <c r="I134" s="15">
        <v>8.4649999999999999</v>
      </c>
      <c r="J134" s="15">
        <v>0.88</v>
      </c>
      <c r="K134" s="15"/>
      <c r="L134" s="3"/>
      <c r="M134" s="15"/>
      <c r="N134" s="3"/>
      <c r="O134" s="3"/>
      <c r="P134" s="3" t="s">
        <v>254</v>
      </c>
      <c r="Q134" s="4" t="s">
        <v>267</v>
      </c>
      <c r="S134" s="16"/>
      <c r="T134" s="16"/>
      <c r="V134" s="2">
        <f t="shared" si="4"/>
        <v>133</v>
      </c>
    </row>
    <row r="135" spans="1:22" ht="15.5" x14ac:dyDescent="0.35">
      <c r="A135" s="2">
        <v>131</v>
      </c>
      <c r="B135" s="4" t="s">
        <v>524</v>
      </c>
      <c r="C135" s="4" t="s">
        <v>525</v>
      </c>
      <c r="D135" s="12" t="s">
        <v>259</v>
      </c>
      <c r="E135" s="13" t="s">
        <v>260</v>
      </c>
      <c r="F135" s="15">
        <v>0.69499999999999995</v>
      </c>
      <c r="G135" s="15">
        <v>0.32</v>
      </c>
      <c r="H135" s="15">
        <v>0.16300000000000001</v>
      </c>
      <c r="I135" s="15">
        <v>5.95</v>
      </c>
      <c r="J135" s="15">
        <v>0.88</v>
      </c>
      <c r="K135" s="15"/>
      <c r="L135" s="3"/>
      <c r="M135" s="15"/>
      <c r="N135" s="3"/>
      <c r="O135" s="3"/>
      <c r="P135" s="3" t="s">
        <v>254</v>
      </c>
      <c r="Q135" s="4" t="s">
        <v>267</v>
      </c>
      <c r="S135" s="16"/>
      <c r="T135" s="16"/>
      <c r="V135" s="2">
        <f t="shared" si="4"/>
        <v>134</v>
      </c>
    </row>
    <row r="136" spans="1:22" ht="15.5" x14ac:dyDescent="0.35">
      <c r="A136" s="2">
        <v>132</v>
      </c>
      <c r="B136" s="4" t="s">
        <v>526</v>
      </c>
      <c r="C136" s="4" t="s">
        <v>527</v>
      </c>
      <c r="D136" s="12" t="s">
        <v>259</v>
      </c>
      <c r="E136" s="13" t="s">
        <v>260</v>
      </c>
      <c r="F136" s="15">
        <v>0.60799999999999998</v>
      </c>
      <c r="G136" s="15">
        <v>0.28000000000000003</v>
      </c>
      <c r="H136" s="15">
        <v>0.371</v>
      </c>
      <c r="I136" s="15">
        <v>2.6389999999999998</v>
      </c>
      <c r="J136" s="15">
        <v>0.88</v>
      </c>
      <c r="K136" s="15"/>
      <c r="L136" s="3"/>
      <c r="M136" s="15"/>
      <c r="N136" s="3"/>
      <c r="O136" s="3"/>
      <c r="P136" s="3" t="s">
        <v>254</v>
      </c>
      <c r="Q136" s="4" t="s">
        <v>254</v>
      </c>
      <c r="S136" s="16"/>
      <c r="T136" s="16"/>
      <c r="V136" s="2">
        <f t="shared" si="4"/>
        <v>135</v>
      </c>
    </row>
    <row r="137" spans="1:22" ht="15.5" x14ac:dyDescent="0.35">
      <c r="A137" s="2">
        <v>133</v>
      </c>
      <c r="B137" s="4" t="s">
        <v>528</v>
      </c>
      <c r="C137" s="4" t="s">
        <v>529</v>
      </c>
      <c r="D137" s="12" t="s">
        <v>259</v>
      </c>
      <c r="E137" s="13" t="s">
        <v>260</v>
      </c>
      <c r="F137" s="15">
        <v>0.55200000000000005</v>
      </c>
      <c r="G137" s="15">
        <v>0.25</v>
      </c>
      <c r="H137" s="15">
        <v>8.1000000000000003E-2</v>
      </c>
      <c r="I137" s="15">
        <v>13.28</v>
      </c>
      <c r="J137" s="15">
        <v>0.88</v>
      </c>
      <c r="K137" s="15"/>
      <c r="L137" s="3"/>
      <c r="M137" s="15"/>
      <c r="N137" s="3"/>
      <c r="O137" s="3"/>
      <c r="P137" s="3" t="s">
        <v>254</v>
      </c>
      <c r="Q137" s="4" t="s">
        <v>267</v>
      </c>
      <c r="S137" s="16"/>
      <c r="T137" s="16"/>
      <c r="V137" s="2">
        <f t="shared" si="4"/>
        <v>136</v>
      </c>
    </row>
    <row r="138" spans="1:22" ht="15.5" x14ac:dyDescent="0.35">
      <c r="A138" s="2">
        <v>134</v>
      </c>
      <c r="B138" s="4" t="s">
        <v>530</v>
      </c>
      <c r="C138" s="4" t="s">
        <v>531</v>
      </c>
      <c r="D138" s="12" t="s">
        <v>259</v>
      </c>
      <c r="E138" s="13" t="s">
        <v>260</v>
      </c>
      <c r="F138" s="15">
        <v>0.434</v>
      </c>
      <c r="G138" s="15">
        <v>0.2</v>
      </c>
      <c r="H138" s="15">
        <v>8.8800000000000004E-2</v>
      </c>
      <c r="I138" s="15">
        <v>15.7</v>
      </c>
      <c r="J138" s="15">
        <v>0.88</v>
      </c>
      <c r="K138" s="15"/>
      <c r="L138" s="3"/>
      <c r="M138" s="15"/>
      <c r="N138" s="3"/>
      <c r="O138" s="3"/>
      <c r="P138" s="3" t="s">
        <v>254</v>
      </c>
      <c r="Q138" s="4" t="s">
        <v>267</v>
      </c>
      <c r="S138" s="16"/>
      <c r="T138" s="16"/>
      <c r="V138" s="2">
        <f t="shared" si="4"/>
        <v>137</v>
      </c>
    </row>
    <row r="139" spans="1:22" ht="15.5" x14ac:dyDescent="0.35">
      <c r="A139" s="2">
        <v>135</v>
      </c>
      <c r="B139" s="4" t="s">
        <v>532</v>
      </c>
      <c r="C139" s="4" t="s">
        <v>533</v>
      </c>
      <c r="D139" s="12" t="s">
        <v>259</v>
      </c>
      <c r="E139" s="13" t="s">
        <v>260</v>
      </c>
      <c r="F139" s="15">
        <v>1</v>
      </c>
      <c r="G139" s="15">
        <v>0.46</v>
      </c>
      <c r="H139" s="15">
        <v>0.1241</v>
      </c>
      <c r="I139" s="15">
        <v>4.7720000000000002</v>
      </c>
      <c r="J139" s="15">
        <v>0.88</v>
      </c>
      <c r="K139" s="15"/>
      <c r="L139" s="3"/>
      <c r="M139" s="15"/>
      <c r="N139" s="3"/>
      <c r="O139" s="3"/>
      <c r="P139" s="3" t="s">
        <v>254</v>
      </c>
      <c r="Q139" s="4" t="s">
        <v>254</v>
      </c>
      <c r="S139" s="16"/>
      <c r="T139" s="16"/>
      <c r="V139" s="2">
        <f t="shared" si="4"/>
        <v>138</v>
      </c>
    </row>
    <row r="140" spans="1:22" ht="15.5" x14ac:dyDescent="0.35">
      <c r="A140" s="2">
        <v>136</v>
      </c>
      <c r="B140" s="4" t="s">
        <v>534</v>
      </c>
      <c r="C140" s="4" t="s">
        <v>535</v>
      </c>
      <c r="D140" s="12" t="s">
        <v>259</v>
      </c>
      <c r="E140" s="13" t="s">
        <v>260</v>
      </c>
      <c r="F140" s="15">
        <v>1.0429999999999999</v>
      </c>
      <c r="G140" s="15">
        <v>0.48</v>
      </c>
      <c r="H140" s="15">
        <v>0.2054</v>
      </c>
      <c r="I140" s="15">
        <v>2.7879999999999998</v>
      </c>
      <c r="J140" s="15">
        <v>0.88</v>
      </c>
      <c r="K140" s="15"/>
      <c r="L140" s="3"/>
      <c r="M140" s="15"/>
      <c r="N140" s="3"/>
      <c r="O140" s="3"/>
      <c r="P140" s="3" t="s">
        <v>254</v>
      </c>
      <c r="Q140" s="4" t="s">
        <v>267</v>
      </c>
      <c r="S140" s="16"/>
      <c r="T140" s="16"/>
      <c r="V140" s="2">
        <f t="shared" si="4"/>
        <v>139</v>
      </c>
    </row>
    <row r="141" spans="1:22" ht="15.5" x14ac:dyDescent="0.35">
      <c r="A141" s="2">
        <v>137</v>
      </c>
      <c r="B141" s="4" t="s">
        <v>536</v>
      </c>
      <c r="C141" s="4" t="s">
        <v>537</v>
      </c>
      <c r="D141" s="12" t="s">
        <v>29</v>
      </c>
      <c r="E141" s="13" t="s">
        <v>269</v>
      </c>
      <c r="F141" s="15">
        <v>0.99299999999999999</v>
      </c>
      <c r="G141" s="15">
        <v>1.44</v>
      </c>
      <c r="H141" s="15">
        <v>3.78E-2</v>
      </c>
      <c r="I141" s="15">
        <v>5.8579999999999997</v>
      </c>
      <c r="J141" s="15">
        <v>1.04</v>
      </c>
      <c r="K141" s="15"/>
      <c r="L141" s="3"/>
      <c r="M141" s="15"/>
      <c r="N141" s="3"/>
      <c r="O141" s="3"/>
      <c r="P141" s="3" t="s">
        <v>254</v>
      </c>
      <c r="Q141" s="4" t="s">
        <v>254</v>
      </c>
      <c r="S141" s="16"/>
      <c r="T141" s="16"/>
      <c r="V141" s="2">
        <f t="shared" si="4"/>
        <v>140</v>
      </c>
    </row>
    <row r="142" spans="1:22" x14ac:dyDescent="0.3">
      <c r="L142" s="3"/>
      <c r="N142" s="3"/>
      <c r="O142" s="3"/>
      <c r="P142" s="3"/>
    </row>
    <row r="143" spans="1:22" x14ac:dyDescent="0.3">
      <c r="L143" s="3"/>
      <c r="N143" s="3"/>
      <c r="O143" s="3"/>
      <c r="P143" s="3"/>
    </row>
    <row r="144" spans="1:22" x14ac:dyDescent="0.3">
      <c r="L144" s="3"/>
      <c r="N144" s="3"/>
      <c r="O144" s="3"/>
      <c r="P144" s="3"/>
    </row>
    <row r="145" spans="12:16" x14ac:dyDescent="0.3">
      <c r="L145" s="3"/>
      <c r="N145" s="3"/>
      <c r="O145" s="3"/>
      <c r="P145" s="3"/>
    </row>
    <row r="146" spans="12:16" x14ac:dyDescent="0.3">
      <c r="N146" s="3"/>
      <c r="O146" s="3"/>
      <c r="P146" s="3"/>
    </row>
  </sheetData>
  <phoneticPr fontId="3" type="noConversion"/>
  <printOptions gridLinesSet="0"/>
  <pageMargins left="0.5" right="0.5" top="0.5" bottom="0.5" header="0.5" footer="0.5"/>
  <headerFooter alignWithMargins="0"/>
</worksheet>
</file>

<file path=docMetadata/LabelInfo.xml><?xml version="1.0" encoding="utf-8"?>
<clbl:labelList xmlns:clbl="http://schemas.microsoft.com/office/2020/mipLabelMetadata">
  <clbl:label id="{c4ce5b37-a638-4cb0-8ce7-bb446c1d16f8}" enabled="0" method="" siteId="{c4ce5b37-a638-4cb0-8ce7-bb446c1d16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100 ADS</vt:lpstr>
      <vt:lpstr>Conversions</vt:lpstr>
      <vt:lpstr>Options</vt:lpstr>
      <vt:lpstr>Gas Tables</vt:lpstr>
      <vt:lpstr>'100 ADS'!Print_Area</vt:lpstr>
    </vt:vector>
  </TitlesOfParts>
  <Manager/>
  <Company>Sierra Instruments,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Orlando</dc:creator>
  <cp:keywords/>
  <dc:description/>
  <cp:lastModifiedBy>Maryadine Washington</cp:lastModifiedBy>
  <cp:revision/>
  <dcterms:created xsi:type="dcterms:W3CDTF">2000-10-10T20:02:14Z</dcterms:created>
  <dcterms:modified xsi:type="dcterms:W3CDTF">2025-10-10T23:22:32Z</dcterms:modified>
  <cp:category/>
  <cp:contentStatus/>
</cp:coreProperties>
</file>